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5" yWindow="-195" windowWidth="14715" windowHeight="15840" tabRatio="497"/>
  </bookViews>
  <sheets>
    <sheet name="Стр.1" sheetId="4" r:id="rId1"/>
    <sheet name="Стр.2" sheetId="6" r:id="rId2"/>
    <sheet name="Стр.3" sheetId="5" r:id="rId3"/>
  </sheets>
  <definedNames>
    <definedName name="_xlnm._FilterDatabase" localSheetId="0" hidden="1">Стр.1!$A$14:$F$168</definedName>
    <definedName name="_xlnm._FilterDatabase" localSheetId="1" hidden="1">Стр.2!$A$7:$F$959</definedName>
    <definedName name="_xlnm.Print_Area" localSheetId="0">Стр.1!$A$1:$F$168</definedName>
    <definedName name="_xlnm.Print_Area" localSheetId="1">Стр.2!$A$1:$F$964</definedName>
    <definedName name="_xlnm.Print_Area" localSheetId="2">Стр.3!$A$1:$F$29</definedName>
  </definedNames>
  <calcPr calcId="114210"/>
  <fileRecoveryPr autoRecover="0"/>
</workbook>
</file>

<file path=xl/calcChain.xml><?xml version="1.0" encoding="utf-8"?>
<calcChain xmlns="http://schemas.openxmlformats.org/spreadsheetml/2006/main">
  <c r="F917" i="6"/>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D112" i="4"/>
  <c r="E112"/>
  <c r="E113"/>
  <c r="F152"/>
  <c r="D151"/>
  <c r="E151"/>
  <c r="F151"/>
  <c r="D150"/>
  <c r="E150"/>
  <c r="F150"/>
  <c r="D106"/>
  <c r="E106"/>
  <c r="F109"/>
  <c r="D86"/>
  <c r="E86"/>
  <c r="F102"/>
  <c r="E72"/>
  <c r="D72"/>
  <c r="F74"/>
  <c r="E53"/>
  <c r="E42"/>
  <c r="E41"/>
  <c r="E24"/>
  <c r="E20"/>
  <c r="E81"/>
  <c r="E84"/>
  <c r="E80"/>
  <c r="D81"/>
  <c r="D84"/>
  <c r="D80"/>
  <c r="E114"/>
  <c r="D114"/>
  <c r="E117"/>
  <c r="D117"/>
  <c r="E148"/>
  <c r="D148"/>
  <c r="E131"/>
  <c r="E159"/>
  <c r="E158"/>
  <c r="E157"/>
  <c r="E156"/>
  <c r="E162"/>
  <c r="E161"/>
  <c r="E154"/>
  <c r="E153"/>
  <c r="D131"/>
  <c r="D113"/>
  <c r="E19"/>
  <c r="E18"/>
  <c r="E34"/>
  <c r="E40"/>
  <c r="E39"/>
  <c r="E47"/>
  <c r="E49"/>
  <c r="E46"/>
  <c r="E52"/>
  <c r="E55"/>
  <c r="E63"/>
  <c r="E54"/>
  <c r="E68"/>
  <c r="E67"/>
  <c r="E17"/>
  <c r="D19"/>
  <c r="D18"/>
  <c r="D34"/>
  <c r="D40"/>
  <c r="D39"/>
  <c r="D47"/>
  <c r="D49"/>
  <c r="D46"/>
  <c r="D52"/>
  <c r="D55"/>
  <c r="D63"/>
  <c r="D54"/>
  <c r="D68"/>
  <c r="D67"/>
  <c r="D17"/>
  <c r="F167"/>
  <c r="F130"/>
  <c r="F62"/>
  <c r="F78"/>
  <c r="F31"/>
  <c r="F30"/>
  <c r="D159"/>
  <c r="D158"/>
  <c r="D157"/>
  <c r="D156"/>
  <c r="D154"/>
  <c r="D153"/>
  <c r="D162"/>
  <c r="D161"/>
  <c r="F155"/>
  <c r="F154"/>
  <c r="F153"/>
  <c r="F101"/>
  <c r="F23"/>
  <c r="F96"/>
  <c r="F22"/>
  <c r="F44"/>
  <c r="F107"/>
  <c r="F111"/>
  <c r="E13" i="5"/>
  <c r="E8"/>
  <c r="D13"/>
  <c r="D8"/>
  <c r="F100" i="4"/>
  <c r="F33"/>
  <c r="F32"/>
  <c r="F29"/>
  <c r="F141"/>
  <c r="F122"/>
  <c r="F121"/>
  <c r="F83"/>
  <c r="F164"/>
  <c r="F41"/>
  <c r="F24"/>
  <c r="F129"/>
  <c r="F131"/>
  <c r="F71"/>
  <c r="F8" i="6"/>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75" i="4"/>
  <c r="F87"/>
  <c r="F128"/>
  <c r="F163"/>
  <c r="F165"/>
  <c r="F118"/>
  <c r="F49"/>
  <c r="F28"/>
  <c r="F77"/>
  <c r="F38"/>
  <c r="F37"/>
  <c r="F36"/>
  <c r="F35"/>
  <c r="F27"/>
  <c r="F13" i="5"/>
  <c r="F20" i="4"/>
  <c r="F21"/>
  <c r="F25"/>
  <c r="F26"/>
  <c r="F42"/>
  <c r="F43"/>
  <c r="F45"/>
  <c r="F48"/>
  <c r="F50"/>
  <c r="F51"/>
  <c r="F56"/>
  <c r="F57"/>
  <c r="F58"/>
  <c r="F59"/>
  <c r="F60"/>
  <c r="F61"/>
  <c r="F64"/>
  <c r="F65"/>
  <c r="F66"/>
  <c r="F69"/>
  <c r="F70"/>
  <c r="F73"/>
  <c r="F76"/>
  <c r="F79"/>
  <c r="F82"/>
  <c r="F85"/>
  <c r="F88"/>
  <c r="F89"/>
  <c r="F90"/>
  <c r="F91"/>
  <c r="F92"/>
  <c r="F93"/>
  <c r="F94"/>
  <c r="F95"/>
  <c r="F97"/>
  <c r="F98"/>
  <c r="F99"/>
  <c r="F103"/>
  <c r="F104"/>
  <c r="F105"/>
  <c r="F108"/>
  <c r="F110"/>
  <c r="F115"/>
  <c r="F116"/>
  <c r="F119"/>
  <c r="F120"/>
  <c r="F123"/>
  <c r="F124"/>
  <c r="F125"/>
  <c r="F126"/>
  <c r="F127"/>
  <c r="F132"/>
  <c r="F133"/>
  <c r="F134"/>
  <c r="F135"/>
  <c r="F136"/>
  <c r="F137"/>
  <c r="F138"/>
  <c r="F139"/>
  <c r="F140"/>
  <c r="F142"/>
  <c r="F143"/>
  <c r="F144"/>
  <c r="F145"/>
  <c r="F146"/>
  <c r="F147"/>
  <c r="F149"/>
  <c r="F160"/>
  <c r="F166"/>
  <c r="F168"/>
  <c r="F5" i="6"/>
  <c r="F12" i="5"/>
  <c r="F11"/>
  <c r="F9"/>
  <c r="F53" i="4"/>
  <c r="F18"/>
  <c r="F55"/>
  <c r="F63"/>
  <c r="F117"/>
  <c r="F86"/>
  <c r="F148"/>
  <c r="F159"/>
  <c r="F106"/>
  <c r="F161"/>
  <c r="F52"/>
  <c r="F84"/>
  <c r="F34"/>
  <c r="F72"/>
  <c r="F68"/>
  <c r="F19"/>
  <c r="F47"/>
  <c r="F8" i="5"/>
  <c r="F39" i="4"/>
  <c r="F114"/>
  <c r="F162"/>
  <c r="F81"/>
  <c r="F40"/>
  <c r="F67"/>
  <c r="F54"/>
  <c r="F46"/>
  <c r="F17"/>
  <c r="F158"/>
  <c r="F113"/>
  <c r="F80"/>
  <c r="D15"/>
  <c r="F157"/>
  <c r="F156"/>
  <c r="E15"/>
  <c r="F15"/>
  <c r="F112"/>
</calcChain>
</file>

<file path=xl/sharedStrings.xml><?xml version="1.0" encoding="utf-8"?>
<sst xmlns="http://schemas.openxmlformats.org/spreadsheetml/2006/main" count="3389" uniqueCount="1183">
  <si>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</si>
  <si>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</si>
  <si>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</si>
  <si>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</si>
  <si>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017 1 11 05430 14 0000 120</t>
  </si>
  <si>
    <t>Прочие субсидии бюджетам муниципальных округов (реализация проектов по благоустройству общественных территорий административного центра)</t>
  </si>
  <si>
    <t>901 2 02 29 999 14 0182 150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</si>
  <si>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</si>
  <si>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000 2 02 20000 00 0000 150</t>
  </si>
  <si>
    <t>000 2 00 00000 00 0000 000</t>
  </si>
  <si>
    <t>Поддержка муниципальных учреждений спортивной направленности по адаптивной физической культуре и спорту</t>
  </si>
  <si>
    <t>Реализация дополнительных образовательных программ спортивной подготовки</t>
  </si>
  <si>
    <t>Государственная поддержка организаций, входящих в систему спортивной подготовки</t>
  </si>
  <si>
    <t>Капитальный ремонт общего имущества в многоквартирных домах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</si>
  <si>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</si>
  <si>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(в части финансирования расходов на приобретение учебников и учебных пособий, средств обучения, игр, игрушек, осуществляемых за счет субвенций из областного бюджета)</t>
  </si>
  <si>
    <t>91201037001211300000</t>
  </si>
  <si>
    <t>91511021512148Г00000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</si>
  <si>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</si>
  <si>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</si>
  <si>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90607000000000000000</t>
  </si>
  <si>
    <t>90607010000000000000</t>
  </si>
  <si>
    <t>90607010610113000000</t>
  </si>
  <si>
    <t>Безвозмездные перечисления (передачи) текущего характера сектора государственного управления</t>
  </si>
  <si>
    <t>90205020223310000000</t>
  </si>
  <si>
    <t>90206000000000000000</t>
  </si>
  <si>
    <t>90206030000000000000</t>
  </si>
  <si>
    <t>90206030215310000000</t>
  </si>
  <si>
    <t xml:space="preserve">Доходы от оказания платных услуг (работ) </t>
  </si>
  <si>
    <t>000 2 18 00000 00 0000 150</t>
  </si>
  <si>
    <t>000 2 18 00000 00 0000 000</t>
  </si>
  <si>
    <t>Заработная плата</t>
  </si>
  <si>
    <t>Начисления на выплаты по оплате труда</t>
  </si>
  <si>
    <t>Социальные пособия и компенсации персоналу в денежной форме</t>
  </si>
  <si>
    <t>Прочие несоциальные выплаты персоналу в денежной форме</t>
  </si>
  <si>
    <t>Прочие работы, услуги</t>
  </si>
  <si>
    <t>90110030163317000000</t>
  </si>
  <si>
    <t>90110030163317000330</t>
  </si>
  <si>
    <t>Государственная поддержка муниципальных организаций, реализующих дополнительные образовательные программы спортивной подготовки</t>
  </si>
  <si>
    <t>Финансовое управление Кушвинского муниципального округа</t>
  </si>
  <si>
    <t>90104060000000000000</t>
  </si>
  <si>
    <t>90104060116710000000</t>
  </si>
  <si>
    <t>9010409032179Д001000</t>
  </si>
  <si>
    <t>9010409032199Д003000</t>
  </si>
  <si>
    <t>9010409032469Д801000</t>
  </si>
  <si>
    <t>9010503031И455550000</t>
  </si>
  <si>
    <t>Муниципальная геоинформационная система Кушвинского муниципального округа</t>
  </si>
  <si>
    <t>Расходы на содержание общего имущества многоквартирного дома в части доли Кушвинского муниципального округа как собственника помещений в многоквартирном доме</t>
  </si>
  <si>
    <t>Капитальный ремонт сетей водоотведения Кушвинского муниципального округа</t>
  </si>
  <si>
    <t>Разработка проекта зон санитарной охраны источников питьевого и хозяйственно-бытового водоснабжения Кушвинского муниципального округа</t>
  </si>
  <si>
    <t>Прочие субсидии бюджетам муниципальных округов (поддержка муниципальных учреждений спортивной направленности по адаптивной физической культуре и спорту)</t>
  </si>
  <si>
    <t>908 2 02 29 999 14 0161 150</t>
  </si>
  <si>
    <t>915 2 02 29 999 14 0175 150</t>
  </si>
  <si>
    <t>Прочие субсидии бюджетам муниципальных округов (государственная поддержка муниципальных организаций, реализующих дополнительные образовательные программы спортивной подготовки)</t>
  </si>
  <si>
    <t>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</si>
  <si>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</si>
  <si>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901 2 02 30024 14 0024 150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</si>
  <si>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за право на заключение договоров на установку и эксплуатацию рекламной конструкции на землях или земельных участках, государственная собственность на которые не разграничена)</t>
  </si>
  <si>
    <t>90201137000541500000</t>
  </si>
  <si>
    <t>9020501029И210000000</t>
  </si>
  <si>
    <t>90607030632310000000</t>
  </si>
  <si>
    <t>90607070634348600000</t>
  </si>
  <si>
    <t>90607090644110000000</t>
  </si>
  <si>
    <t>90607090644110000360</t>
  </si>
  <si>
    <t>90607090665610000000</t>
  </si>
  <si>
    <t>90808010810546610000</t>
  </si>
  <si>
    <t>Результат исполнения бюджета (дефицит/профицит)</t>
  </si>
  <si>
    <t>90610040000000000000</t>
  </si>
  <si>
    <t>90610040620345400000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</si>
  <si>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</si>
  <si>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90103000000000000000</t>
  </si>
  <si>
    <t>Транспорт</t>
  </si>
  <si>
    <t>902 1 11 05012 14 0001 120</t>
  </si>
  <si>
    <t>901 2 02 30024 14 0047 150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</si>
  <si>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</si>
  <si>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901 2 02 30024 14 0064 150</t>
  </si>
  <si>
    <t>Создание трудовых отрядов из несовершеннолетних граждан для выполнения работ по благоустройству и озеленению города с целью социально-трудовой адаптации</t>
  </si>
  <si>
    <t>90112020000000000000</t>
  </si>
  <si>
    <t>90112020153013000000</t>
  </si>
  <si>
    <t>90110060372849100000</t>
  </si>
  <si>
    <t>ЗДРАВООХРАНЕНИЕ</t>
  </si>
  <si>
    <t>Другие вопросы в области здравоохранения</t>
  </si>
  <si>
    <t>СОЦИАЛЬНАЯ ПОЛИТИКА</t>
  </si>
  <si>
    <t>Социальное обеспечение населения</t>
  </si>
  <si>
    <t>91900000000000000000</t>
  </si>
  <si>
    <t>91901000000000000000</t>
  </si>
  <si>
    <t>91901060000000000000</t>
  </si>
  <si>
    <t>91901061931811000000</t>
  </si>
  <si>
    <t>91901130000000000000</t>
  </si>
  <si>
    <t>Доходы от оказания платных услуг и компенсации затрат государства</t>
  </si>
  <si>
    <t>901090901А6210000000</t>
  </si>
  <si>
    <t>Другие вопросы в области образования</t>
  </si>
  <si>
    <t>90109090000000000000</t>
  </si>
  <si>
    <t>90607070634210000000</t>
  </si>
  <si>
    <t>90110000000000000000</t>
  </si>
  <si>
    <t>90110030000000000000</t>
  </si>
  <si>
    <t>90110030163117000000</t>
  </si>
  <si>
    <t>Услуги связи</t>
  </si>
  <si>
    <t>Иные выплаты текущего характера организациям</t>
  </si>
  <si>
    <t>Коммунальные услуги</t>
  </si>
  <si>
    <t>на 1 марта 2026 г.</t>
  </si>
  <si>
    <t>01.03.2026</t>
  </si>
  <si>
    <t>"03" марта 2026 г.</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</si>
  <si>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</si>
  <si>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Функционирование Правительства Российской Федерации, высших исполнительных органов субъектов Российской Федерации, местных администраций</t>
  </si>
  <si>
    <t>919</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</si>
  <si>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</si>
  <si>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</si>
  <si>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Иные выплаты персоналу государственных (муниципальных) органов, за исключением фонда оплаты труда</t>
  </si>
  <si>
    <t>Прочая закупка товаров, работ и услуг</t>
  </si>
  <si>
    <t>Уплата иных платежей</t>
  </si>
  <si>
    <t>Фонд оплаты труда учреждений</t>
  </si>
  <si>
    <t>Иные выплаты персоналу учреждений, за исключением фонда оплаты труда</t>
  </si>
  <si>
    <t>Разработка, согласование и утверждение проектов санитарно-защитных зон объектов канализации, расположенных на территории Кушвинского муниципального округа</t>
  </si>
  <si>
    <t>90104120127510000000</t>
  </si>
  <si>
    <t>90206030215510000000</t>
  </si>
  <si>
    <t>91907000000000000000</t>
  </si>
  <si>
    <t>91907050000000000000</t>
  </si>
  <si>
    <t>91907051931811000000</t>
  </si>
  <si>
    <t>Прочие доходы от компенсации затрат бюджетов муниципальных округов (возврат дебиторской задолженности прошлых лет)</t>
  </si>
  <si>
    <t>906 1 13 02994 14 0001 130</t>
  </si>
  <si>
    <t>Прочие доходы от компенсации затрат бюджетов муниципальных округов (прочие доходы)</t>
  </si>
  <si>
    <t>901 1 13 02994 14 0007 130</t>
  </si>
  <si>
    <t>Прочие доходы от компенсации затрат бюджетов муниципальных округов (доходы от поступления восстановительной и компенсационной стоимости при сносе (переносе), незаконном сносе, повреждении зеленых насаждений)</t>
  </si>
  <si>
    <t>902 1 13 02994 14 0020 130</t>
  </si>
  <si>
    <t>906 1 11 05034 14 0008 120</t>
  </si>
  <si>
    <t>Доходы от сдачи в аренду имущества, составляющего казну муниципальных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</si>
  <si>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902 1 11 05074 14 0003 120</t>
  </si>
  <si>
    <t>Доходы от сдачи в аренду имущества, составляющего казну муниципальных округов (за исключением земельных участков) (доходы от сдачи в аренду движимого имущества)</t>
  </si>
  <si>
    <t>902 1 11 05074 14 0010 120</t>
  </si>
  <si>
    <t>90103140110310000000</t>
  </si>
  <si>
    <t>90104050310442П10000</t>
  </si>
  <si>
    <t>90104080194710000000</t>
  </si>
  <si>
    <t>Акцизы по подакцизным товарам (продукции), производимым на территории Российской Федерации</t>
  </si>
  <si>
    <t>Коммунальное хозяйство</t>
  </si>
  <si>
    <t>Благоустройство</t>
  </si>
  <si>
    <t>Код строки</t>
  </si>
  <si>
    <t>91201037009011000000</t>
  </si>
  <si>
    <t>91300000000000000000</t>
  </si>
  <si>
    <t>91301000000000000000</t>
  </si>
  <si>
    <t>91301060000000000000</t>
  </si>
  <si>
    <t>91301067001311100000</t>
  </si>
  <si>
    <t>91511031512613000000</t>
  </si>
  <si>
    <t>Дошкольное образование</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</si>
  <si>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</si>
  <si>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90607010610145110000</t>
  </si>
  <si>
    <t>90607070634248700000</t>
  </si>
  <si>
    <t>Лесное хозяйство</t>
  </si>
  <si>
    <t>Охрана объектов растительного и животного мира и среды их обитания</t>
  </si>
  <si>
    <t>ОБРАЗОВАНИЕ</t>
  </si>
  <si>
    <t>90101040183811000000</t>
  </si>
  <si>
    <t>90101050000000000000</t>
  </si>
  <si>
    <t>Сельское хозяйство и рыболовство</t>
  </si>
  <si>
    <t>Водное хозяйство</t>
  </si>
  <si>
    <t xml:space="preserve"> </t>
  </si>
  <si>
    <t>Налоги на прибыль, доходы</t>
  </si>
  <si>
    <t>Дорожное хозяйство (дорожные фонды)</t>
  </si>
  <si>
    <t>Содержание автомобильных дорог общего пользования местного значения и искусственных сооружений расположенных на них</t>
  </si>
  <si>
    <t>Мероприятия по повышению безопасности дорожного движения</t>
  </si>
  <si>
    <t>Другие вопросы в области национальной экономики</t>
  </si>
  <si>
    <t>90808010810813000000</t>
  </si>
  <si>
    <t>90204070000000000000</t>
  </si>
  <si>
    <t>90204120210110000000</t>
  </si>
  <si>
    <t xml:space="preserve">Налог на доходы физических лиц </t>
  </si>
  <si>
    <t>Строительство объекта "Очистные сооружения хозяйственно-бытовых сточных вод г. Кушва"</t>
  </si>
  <si>
    <t>Штрафы, санкции, возмещение ущерба</t>
  </si>
  <si>
    <t>Дополнительное образование детей</t>
  </si>
  <si>
    <t>Жилищное хозяйство</t>
  </si>
  <si>
    <t>Налог на имущество физических лиц</t>
  </si>
  <si>
    <t>906070206245L3040000</t>
  </si>
  <si>
    <t>90104090329910000000</t>
  </si>
  <si>
    <t>90104120125310000000</t>
  </si>
  <si>
    <t>90107000000000000000</t>
  </si>
  <si>
    <t>90607070000000000000</t>
  </si>
  <si>
    <t>90104120125410000000</t>
  </si>
  <si>
    <t>Проведение независимой оценки (переоценки) рыночной стоимости в отношении земельных участков</t>
  </si>
  <si>
    <t>90204070232610001000</t>
  </si>
  <si>
    <t>Функционирование высшего должностного лица субъекта Российской Федерации и муниципального образования</t>
  </si>
  <si>
    <t>91301067009011000000</t>
  </si>
  <si>
    <t>Организация предоставления дополнительного образования детям в сфере искусств</t>
  </si>
  <si>
    <t>Обеспечение мероприятий по безопасности на водных объектах</t>
  </si>
  <si>
    <t>Осуществление регулярных перевозок по регулируемым тарифам</t>
  </si>
  <si>
    <t>90210040000000000000</t>
  </si>
  <si>
    <t>902100402629L4970000</t>
  </si>
  <si>
    <t>90104050319642П00000</t>
  </si>
  <si>
    <t>90104080196110000000</t>
  </si>
  <si>
    <t>901 2 02 30024 14 0025 150</t>
  </si>
  <si>
    <t>901 2 02 30024 14 0042 150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</si>
  <si>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</si>
  <si>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 (прочие доходы от сдачи в аренду имущества)</t>
  </si>
  <si>
    <t>000 1 05 00000 00 0000 000</t>
  </si>
  <si>
    <t>182 1 05 01000 00 0000 110</t>
  </si>
  <si>
    <t>182 1 05 01011 01 0000 110</t>
  </si>
  <si>
    <t>182 1 05 01021 01 0000 110</t>
  </si>
  <si>
    <t>182 1 05 02010 02 0000 110</t>
  </si>
  <si>
    <t>000 1 06 00000 00 0000 000</t>
  </si>
  <si>
    <t>000 1 06 01000 00 0000 110</t>
  </si>
  <si>
    <t>000 1 06 06000 00 0000 110</t>
  </si>
  <si>
    <t>Штрафы за нарушение законодательства о налогах и сборах, законодательства о страховых взносах</t>
  </si>
  <si>
    <t>Физическая культура</t>
  </si>
  <si>
    <t>Обслуживание внутреннего долга</t>
  </si>
  <si>
    <t>Увеличение стоимости основных средств</t>
  </si>
  <si>
    <t>Руководитель ___________________  О.В.Маскаева</t>
  </si>
  <si>
    <t>Расходы бюджета - всего</t>
  </si>
  <si>
    <t>200</t>
  </si>
  <si>
    <t>х</t>
  </si>
  <si>
    <t>в том числе:</t>
  </si>
  <si>
    <t>по ОКТМО</t>
  </si>
  <si>
    <t>Обеспечение деятельности органов местного самоуправления (органов местной администрации) (центральный аппарат)</t>
  </si>
  <si>
    <t>906 2 18 04020 14 0000 150</t>
  </si>
  <si>
    <t>906 2 19 25304 14 0000 150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</si>
  <si>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</si>
  <si>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906 2 19 60010 14 0000 150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</si>
  <si>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(средства от продажи права на заключение договоров аренды земельных участков)</t>
  </si>
  <si>
    <t>902 1 11 05012 14 0002 120</t>
  </si>
  <si>
    <t>Реализация дополнительных общеразвивающих программ в области физической культуры и спорта</t>
  </si>
  <si>
    <t>90105020333916000000</t>
  </si>
  <si>
    <t>Работы, услуги по содержанию имущества</t>
  </si>
  <si>
    <t>Оказание поддержки на конкурсной основе лучшим работникам муниципальных учреждений в сфере культуры и искусства, в том числе находящихся на территориях сельских поселений Свердловской области</t>
  </si>
  <si>
    <t>Премии и гранты</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</si>
  <si>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</si>
  <si>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Организация предоставления дополнительного образования детей в муниципальных организациях дополнительного образования</t>
  </si>
  <si>
    <t>Молодежная политика</t>
  </si>
  <si>
    <t>Земельный налог</t>
  </si>
  <si>
    <t>Государственная пошлина</t>
  </si>
  <si>
    <t>Периодичность: месячная</t>
  </si>
  <si>
    <t>Глава по БК</t>
  </si>
  <si>
    <t>90204120217110000000</t>
  </si>
  <si>
    <t>Код стро-ки</t>
  </si>
  <si>
    <t>Код расхода
по бюджетной классификации</t>
  </si>
  <si>
    <t>Утвержденные 
бюджетные 
назначения</t>
  </si>
  <si>
    <t>Реализация мероприятий по поэтапному внедрению Всероссийского физкультурно-спортивного комплекса "Готов к труду и обороне" (ГТО)</t>
  </si>
  <si>
    <t>902 1 17 05040 14 0028 180</t>
  </si>
  <si>
    <t>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</si>
  <si>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Содержание гидротехнических сооружений, находящихся в собственности Кушвинского муниципального округа</t>
  </si>
  <si>
    <t>Предоставление субсидий некоммерческим организациям, образующим инфраструктуру поддержки малого и среднего предпринимательства на обеспечение деятельности, пропаганду и популяризацию предпринимательской деятельности</t>
  </si>
  <si>
    <t>Руководитель финансово-</t>
  </si>
  <si>
    <t>69520457</t>
  </si>
  <si>
    <t>Доходы бюджета - всего</t>
  </si>
  <si>
    <t xml:space="preserve">Единица измерения: руб. </t>
  </si>
  <si>
    <t>Налоговые и неналоговые доходы</t>
  </si>
  <si>
    <t>Другие вопросы в области национальной безопасности и правоохранительной деятельности</t>
  </si>
  <si>
    <t>90200000000000000000</t>
  </si>
  <si>
    <t>90201000000000000000</t>
  </si>
  <si>
    <t>90201130000000000000</t>
  </si>
  <si>
    <t>90201130221610000000</t>
  </si>
  <si>
    <t>Охрана семьи и детства</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</si>
  <si>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</si>
  <si>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</si>
  <si>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Функционирование законодательных (представительных) органов государственной власти и представительных органов муниципальных образований</t>
  </si>
  <si>
    <t>91511011510213000000</t>
  </si>
  <si>
    <t>Разработка (корректировка) схем теплоснабжения, водоснабжения и водоотведения Кушвинского муниципального округа (в части схемы теплоснабжения)</t>
  </si>
  <si>
    <t>9010502033139Т006000</t>
  </si>
  <si>
    <t>9010502033139Т006414</t>
  </si>
  <si>
    <t>9010502033149Т004000</t>
  </si>
  <si>
    <t>9010502033149Т004244</t>
  </si>
  <si>
    <t>90205010221610000244</t>
  </si>
  <si>
    <t>9020502022199Т007000</t>
  </si>
  <si>
    <t>9020502022199Т007244</t>
  </si>
  <si>
    <t>Разработка проектно-сметной документации на проведение капитального ремонта муниципальных учреждений, подведомственных Управлению образования Кушвинского муниципального округа (в том числе проведение экспертизы, проведение обследований, получение заключений, проведение кадастровых работ)</t>
  </si>
  <si>
    <t>9020501029И216000000</t>
  </si>
  <si>
    <t>90607020672110000000</t>
  </si>
  <si>
    <t>Безвозмездные перечисления иным нефинансовым организациям (за исключением нефинансовых организаций государственного сектора) на продукцию</t>
  </si>
  <si>
    <t>906 2 02 29999 14 0149 150</t>
  </si>
  <si>
    <t>Приобретение и доставка дизельного топлива для обеспечения работы мобильной модульной котельной установки марки "БКУ-2000" в целях подключения к сетям котельной "Уральская" и обеспечения бесперебойного функционирования сетей теплоснабжения многоквартирных жилых домов</t>
  </si>
  <si>
    <t>Мероприятия по сносу строений (зданий, сооружений и т.п.), находящихся в собственности (казне) Кушвинского муниципального округа</t>
  </si>
  <si>
    <t>Формирование земельных участков для сельскохозяйственного использования</t>
  </si>
  <si>
    <t>Оказание услуг по оценке рыночной стоимости жилых помещений и общего имущества в многоквартирных домах</t>
  </si>
  <si>
    <t>Переселение граждан из аварийного жилищного фонда (за счет средств областного бюджета, высвобождаемых в результате списания задолженности по бюджетным кредитам)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</si>
  <si>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</si>
  <si>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</si>
  <si>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</si>
  <si>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90103107000310700000</t>
  </si>
  <si>
    <t>90103107000310700244</t>
  </si>
  <si>
    <t>901040801972S336П000</t>
  </si>
  <si>
    <t>901040801972S336П244</t>
  </si>
  <si>
    <t>90105027000440700000</t>
  </si>
  <si>
    <t>90105027000440700244</t>
  </si>
  <si>
    <t>90201130221110000000</t>
  </si>
  <si>
    <t>90201130221110000244</t>
  </si>
  <si>
    <t>90204120212110000000</t>
  </si>
  <si>
    <t>90204120212110000244</t>
  </si>
  <si>
    <t>90205010221610000831</t>
  </si>
  <si>
    <t>90205010226510000000</t>
  </si>
  <si>
    <t>90205010226510000244</t>
  </si>
  <si>
    <t>9020501029И26748П000</t>
  </si>
  <si>
    <t>9020501029И26748П412</t>
  </si>
  <si>
    <t>9020501029И26748П853</t>
  </si>
  <si>
    <t>902050202А6013000321</t>
  </si>
  <si>
    <t>90607017000310700000</t>
  </si>
  <si>
    <t>90607017000310700622</t>
  </si>
  <si>
    <t>9060702062Ю650500000</t>
  </si>
  <si>
    <t>9060702062Ю650500622</t>
  </si>
  <si>
    <t>9060702062Ю653030000</t>
  </si>
  <si>
    <t>9060702062Ю653030622</t>
  </si>
  <si>
    <t>9060709062Ю651790000</t>
  </si>
  <si>
    <t>9060709062Ю651790622</t>
  </si>
  <si>
    <t>90607090652645М00000</t>
  </si>
  <si>
    <t>90607090652645М00622</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</si>
  <si>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</si>
  <si>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Администрация Кушвинского муниципального округа</t>
  </si>
  <si>
    <t>Глава Кушвинского муниципального округа</t>
  </si>
  <si>
    <t>Выплата пенсии за выслугу лет лицам, замещавшим муниципальные должности Кушвинского муниципального округа на постоянной основе, и лицам, замещавшим должности муниципальной службы в органах местного самоуправления Кушвинского муниципального округа</t>
  </si>
  <si>
    <t>Обеспечение первичных мер пожарной безопасности на территории Кушвинского муниципального округа</t>
  </si>
  <si>
    <t>Профилактика экстремизма и терроризма в Кушвинском муниципальном округе</t>
  </si>
  <si>
    <t>182 1 01 02200 01 0000 110</t>
  </si>
  <si>
    <t>Благоустройство детской площадки по ул. Ленина, г. Кушва</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</si>
  <si>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(в части финансирования расходов на оплату труда работников дошкольных образовательных организаций, осуществляемых за счет субвенций из областного бюджета)</t>
  </si>
  <si>
    <t>Другие вопросы в области социальной политики</t>
  </si>
  <si>
    <t>Поддержка социально ориентированных некоммерческих организаций</t>
  </si>
  <si>
    <t>ФИЗИЧЕСКАЯ КУЛЬТУРА И СПОРТ</t>
  </si>
  <si>
    <t>Организация предоставления общего образования и создание условий для содержания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 осуществляемых за счет субвенций из областного бюджета)</t>
  </si>
  <si>
    <t>Расходы на исполнение судебных актов не связанных с взысканием денежных средств по денежным обязательствам получателей бюджетных средств</t>
  </si>
  <si>
    <t>90110060372752500000</t>
  </si>
  <si>
    <t>Обеспечение деятельности финансовых, налоговых и таможенных органов и органов финансового (финансово-бюджетного) надзора</t>
  </si>
  <si>
    <t>90601130000000000000</t>
  </si>
  <si>
    <t>Организация бесплатного горячего питания обучающихся, получающих начальное общее образование в муниципальных общеобразовательных организациях</t>
  </si>
  <si>
    <t>Публичные нормативные выплаты гражданам несоциального характера</t>
  </si>
  <si>
    <t>90106050000000000000</t>
  </si>
  <si>
    <t>90106050130710000000</t>
  </si>
  <si>
    <t>Техническое, методическое, правовое сопровождение, ведение бухгалтерского, налогового, статистического, бюджетного учета для обеспечения деятельности муниципальных учреждений и органа местного самоуправления (органа местной администрации) в сфере образования</t>
  </si>
  <si>
    <t>Форма по ОКУД</t>
  </si>
  <si>
    <t>Иные выплаты текущего характера физическим лицам</t>
  </si>
  <si>
    <t>Пособия по социальной помощи населению в натуральной форме</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</si>
  <si>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</si>
  <si>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906 2 19 45050 14 0000 150</t>
  </si>
  <si>
    <t>906 2 19 45303 14 0000 150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</si>
  <si>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</si>
  <si>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Прочие неналоговые доходы бюджетов муниципальных округов (плата за размещение объектов, виды которых устанавливаются Правительством Российской Федерации, на землях и земельных участках, государственная собственность на которые не разграничена, без предоставления земельных участков и установления сервитутов, публичных сервитутов)</t>
  </si>
  <si>
    <t>902 1 17 05040 14 0016 180</t>
  </si>
  <si>
    <t>Дотации бюджетам муниципальных округов на выравнивание бюджетной обеспеченности из бюджета субъекта Российской Федерации</t>
  </si>
  <si>
    <t>919 2 02 15001 14 0000 150</t>
  </si>
  <si>
    <t>Дотации бюджетам муниципальных округов на поддержку мер по обеспечению сбалансированности бюджетов</t>
  </si>
  <si>
    <t>919 2 02 15002 14 0000 150</t>
  </si>
  <si>
    <t>Субсидии бюджетам муниципальных округов на софинансирование капитальных вложений в объекты муниципальной собственности</t>
  </si>
  <si>
    <t>901 2 02 20077 14 0000 150</t>
  </si>
  <si>
    <t>Субсидии бюджетам муниципальных округов на государственную поддержку организаций, входящих в систему спортивной подготовки</t>
  </si>
  <si>
    <t>915 2 02 25081 14 0000 150</t>
  </si>
  <si>
    <t>Формирование земельных участков для проведения торгов под строительство</t>
  </si>
  <si>
    <t>90610040620345400321</t>
  </si>
  <si>
    <t>90807030821213000621</t>
  </si>
  <si>
    <t>90808010810546610622</t>
  </si>
  <si>
    <t>90808010810813000621</t>
  </si>
  <si>
    <t>90808010810913000611</t>
  </si>
  <si>
    <t>90808010811013000621</t>
  </si>
  <si>
    <t>908080108149L5190612</t>
  </si>
  <si>
    <t>919 01 03 01 00 14 0000 810</t>
  </si>
  <si>
    <t>182 1 06 01020 14 0000 110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</si>
  <si>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</si>
  <si>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</si>
  <si>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физических лиц, обладающих земельным участком, расположенным в границах муниципальных округов</t>
  </si>
  <si>
    <t>182 1 06 06042 14 0000 110</t>
  </si>
  <si>
    <t>Обеспечение первичных мер пожарной безопасности в лесах, расположенных на землях населенных пунктов</t>
  </si>
  <si>
    <t>Техническое, методическое, правовое сопровождение, ведение бухгалтерского, налогового, статистического, бюджетного учета для обеспечения деятельности муниципальных учреждений и органа местного самоуправления (органа местной администрации) в сфере физической культуры и спорта</t>
  </si>
  <si>
    <t>Культура</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</si>
  <si>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</si>
  <si>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Пенсии, пособия, выплачиваемые работодателями, нанимателями бывшим работникам</t>
  </si>
  <si>
    <t>Транспортные услуги</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</si>
  <si>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</si>
  <si>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</si>
  <si>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Субвенции бюджетам муниципальных округов на оплату жилищно-коммунальных услуг отдельным категориям граждан</t>
  </si>
  <si>
    <t>901 2 02 35250 14 0000 150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</si>
  <si>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</si>
  <si>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</si>
  <si>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(в части финансирования расходов на приобретение учебников и учебных пособий, средств обучения, игр, игрушек в общеобразовательных организациях, реализующих образовательные программы дошкольного образования, осуществляемых за счет субвенций из областного бюджета)</t>
  </si>
  <si>
    <t>Организация деятельности муниципальных учреждений культуры и искусства культурно-досуговой сферы</t>
  </si>
  <si>
    <t>90807000000000000000</t>
  </si>
  <si>
    <t>90807030000000000000</t>
  </si>
  <si>
    <t>90807030821213000000</t>
  </si>
  <si>
    <t>90808000000000000000</t>
  </si>
  <si>
    <t>010</t>
  </si>
  <si>
    <t>КОДЫ</t>
  </si>
  <si>
    <t>Дата</t>
  </si>
  <si>
    <t>по ОКПО</t>
  </si>
  <si>
    <t>000 1 11 05000 00 0000 120</t>
  </si>
  <si>
    <t xml:space="preserve">Доходы от продажи земельных участков, находящихся в государственной и муниципальной собственности </t>
  </si>
  <si>
    <t>Субсидии бюджетам бюджетной системы Российской Федерации (межбюджетные субсидии)</t>
  </si>
  <si>
    <t>90607070630810000000</t>
  </si>
  <si>
    <t>Неисполненные назначения</t>
  </si>
  <si>
    <t>Налог, взимаемый в связи с применением упрощенной системы налогообложения</t>
  </si>
  <si>
    <t>Административно-хозяйственное обеспечение деятельности отраслевого органа Управления культуры Кушвинского муниципального округа</t>
  </si>
  <si>
    <t>Дума Кушвинского муниципального округа</t>
  </si>
  <si>
    <t>Председатель Думы Кушвинского муниципального округа</t>
  </si>
  <si>
    <t>Счетная палата Кушвинского муниципального округа</t>
  </si>
  <si>
    <t>Председатель Счетной палаты Кушвинского муниципального округа</t>
  </si>
  <si>
    <t>Управление физической культуры и спорта Кушвинского муниципального округа</t>
  </si>
  <si>
    <t>Прочие неналоговые доходы бюджетов муниципальных округов (плата за использование земель или земельных участков, государственная собственность на которые не разграничена, для возведения гражданами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</si>
  <si>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901 1 17 01040 14 0000 180</t>
  </si>
  <si>
    <t>Иные выплаты капитального характера физическим лицам</t>
  </si>
  <si>
    <t>Переселение граждан из аварийного жилищного фонда (за счет средств местного бюджета)</t>
  </si>
  <si>
    <t>037 1 16 01193 01 0000 140</t>
  </si>
  <si>
    <t>91511010000000000000</t>
  </si>
  <si>
    <t>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</si>
  <si>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t>
  </si>
  <si>
    <t>Другие вопросы в области жилищно-коммунального хозяйства</t>
  </si>
  <si>
    <t>90100000000000000000</t>
  </si>
  <si>
    <t>90101000000000000000</t>
  </si>
  <si>
    <t>90101020000000000000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</si>
  <si>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</si>
  <si>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Осуществление государственных полномочий Российской Федерации по первичному воинскому учету</t>
  </si>
  <si>
    <t>915110315124L0810622</t>
  </si>
  <si>
    <t>91511031512613000621</t>
  </si>
  <si>
    <t>90607090664045500000</t>
  </si>
  <si>
    <t>Другие вопросы в области физической культуры и спорта</t>
  </si>
  <si>
    <t>Проведение независимой оценки, инвентаризация объектов муниципального имущества и проведение иных мероприятий в отношении имущества переданного (планируемого к передаче) в аренду</t>
  </si>
  <si>
    <t>Резервные фонды</t>
  </si>
  <si>
    <t>Резервные средства</t>
  </si>
  <si>
    <t>91901110000000000000</t>
  </si>
  <si>
    <t>91500000000000000000</t>
  </si>
  <si>
    <t>Организация военно-патриотического воспитания и допризывной подготовки молодых граждан</t>
  </si>
  <si>
    <t>91200000000000000000</t>
  </si>
  <si>
    <t>91201000000000000000</t>
  </si>
  <si>
    <t>91201030000000000000</t>
  </si>
  <si>
    <t>91913000000000000000</t>
  </si>
  <si>
    <t>Судебная система</t>
  </si>
  <si>
    <t>Наименование публично-правового образования</t>
  </si>
  <si>
    <t>90110060372649200000</t>
  </si>
  <si>
    <t xml:space="preserve">  3. Источники финансирования дефицита бюджета</t>
  </si>
  <si>
    <t>ОТЧЕТ ОБ ИСПОЛНЕНИИ БЮДЖЕТА</t>
  </si>
  <si>
    <t>0503117</t>
  </si>
  <si>
    <t>90112010153013000000</t>
  </si>
  <si>
    <t>90101050173751200000</t>
  </si>
  <si>
    <t>90101130000000000000</t>
  </si>
  <si>
    <t>90101130173446100000</t>
  </si>
  <si>
    <t>Профессиональная подготовка, переподготовка и повышение квалификации</t>
  </si>
  <si>
    <t>919 01 03 01 00 00 0000 000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</si>
  <si>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</si>
  <si>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90104120000000000000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</si>
  <si>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</si>
  <si>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019 1 16 01063 01 0000 140</t>
  </si>
  <si>
    <t>037 1 16 01063 01 0000 140</t>
  </si>
  <si>
    <t>019 1 16 01073 01 0000 140</t>
  </si>
  <si>
    <t>019 1 16 01143 01 0000 140</t>
  </si>
  <si>
    <t>019 1 16 01153 01 0000 140</t>
  </si>
  <si>
    <t>019 1 16 01173 01 0000 140</t>
  </si>
  <si>
    <t>019 1 16 01193 01 0000 140</t>
  </si>
  <si>
    <t>90105050000000000000</t>
  </si>
  <si>
    <t>90105050362513000000</t>
  </si>
  <si>
    <t>90106000000000000000</t>
  </si>
  <si>
    <t>Общее образование</t>
  </si>
  <si>
    <t>90607020620245310000</t>
  </si>
  <si>
    <t>90607020620245320000</t>
  </si>
  <si>
    <t>90607020620345400000</t>
  </si>
  <si>
    <t>Оказание поддержки гражданам и их объединениям, участвующим в охране общественного порядка, создание условий для деятельности народных дружин на территории Кушвинского муниципального округа</t>
  </si>
  <si>
    <t>000 2 02 10000 00 0000 150</t>
  </si>
  <si>
    <t>Изготовление информационных материалов (памятки, брошюры, буклеты, листовки, световозвращающие фликеры) по профилактике недопущения дорожно-транспортных происшествий, в том числе с участием детей</t>
  </si>
  <si>
    <t>Переселение граждан из аварийного жилищного фонда</t>
  </si>
  <si>
    <t>90205010000000000000</t>
  </si>
  <si>
    <t>90205010221410000000</t>
  </si>
  <si>
    <t>90205010221510000000</t>
  </si>
  <si>
    <t>90205020000000000000</t>
  </si>
  <si>
    <t>90607010610145120000</t>
  </si>
  <si>
    <t>90110060000000000000</t>
  </si>
  <si>
    <t>90110060163210000000</t>
  </si>
  <si>
    <t>Мероприятия по поддержке талантливой и способной молодежи</t>
  </si>
  <si>
    <t>Организация библиотечного обслуживания населения, формирование и хранение библиотечных фондов муниципальных библиотек</t>
  </si>
  <si>
    <t>Организация предоставления услуг (выполнения работ) в сфере физической культуры и спорта</t>
  </si>
  <si>
    <t>Обеспечение персонифицированного финансирования дополнительного образования детей</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</si>
  <si>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</si>
  <si>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мниципальных округов от возврата автономными учреждениями остатков субсидий прошлых лет</t>
  </si>
  <si>
    <t>Приобретение, монтаж, капитальный и текущий ремонт котлового и насосного оборудования, замена запорной арматуры на тепловых сетях для подготовки объектов теплоснабжения в г. Кушве к отопительному сезону</t>
  </si>
  <si>
    <t>9010409032699Д018000</t>
  </si>
  <si>
    <t>Осуществление мероприятий направленных на соблюдение требований и норм санитарного законодательства, пожарной безопасности, антитеррористической защищенности, проведение ремонтных работ в зданиях и помещениях, в которых размещаются учреждения культуры</t>
  </si>
  <si>
    <t>Модернизация муниципальных библиотек в части комплектования книжных фондов</t>
  </si>
  <si>
    <t>902050202А6013000000</t>
  </si>
  <si>
    <t>Прочие субвенции бюджетам муниципальных округов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</si>
  <si>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906 2 02 39999 14 0026 150</t>
  </si>
  <si>
    <t>90610000000000000000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</si>
  <si>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</si>
  <si>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919 01 03 01 00 14 0000 710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</si>
  <si>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</si>
  <si>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Погашение бюджетами муниципальных округов кредитов из других бюджетов бюджетной системы Российской Федерации в валюте Российской Федерации</t>
  </si>
  <si>
    <t>Увеличение прочих остатков денежных средств бюджетов муниципальных округов</t>
  </si>
  <si>
    <t>Уменьшение прочих остатков денежных средств бюджетов муниципальных округов</t>
  </si>
  <si>
    <t>Кушвинский муниципальный округ</t>
  </si>
  <si>
    <t>65534000</t>
  </si>
  <si>
    <t>Невыясненные поступления, зачисляемые в бюджеты муниципальных округов</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</si>
  <si>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</si>
  <si>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Доходы бюджетов муниципальных округов от возврата организациями остатков субсидий прошлых лет</t>
  </si>
  <si>
    <t>90201130221010000000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</si>
  <si>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</si>
  <si>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Субвенции бюджетам бюджетной системы Российской Федерации</t>
  </si>
  <si>
    <t>Код бюджетной классификации</t>
  </si>
  <si>
    <t>Организация уличного освещения</t>
  </si>
  <si>
    <t>Мероприятия по благоустройству</t>
  </si>
  <si>
    <t>90104080000000000000</t>
  </si>
  <si>
    <t>ОХРАНА ОКРУЖАЮЩЕЙ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</si>
  <si>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</si>
  <si>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</si>
  <si>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</si>
  <si>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</si>
  <si>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Субсидии бюджетам муниципальных округов на поддержку отрасли культуры</t>
  </si>
  <si>
    <t>908 2 02 25519 14 0000 150</t>
  </si>
  <si>
    <t>90600000000000000000</t>
  </si>
  <si>
    <t>90601000000000000000</t>
  </si>
  <si>
    <t>90109000000000000000</t>
  </si>
  <si>
    <t>Единый налог на вмененный доход для отдельных видов деятельности</t>
  </si>
  <si>
    <t>Доходы от использования имущества, находящегося в государственной и муниципальной собственности</t>
  </si>
  <si>
    <t>91511030000000000000</t>
  </si>
  <si>
    <t>КУЛЬТУРА, КИНЕМАТОГРАФИЯ</t>
  </si>
  <si>
    <t>Прочие субвенции бюджетам муниципальных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</si>
  <si>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906 2 02 39999 14 0064 150</t>
  </si>
  <si>
    <t>Прочие межбюджетные трансферты, передаваемые бюджетам муниципальных округов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</si>
  <si>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906 2 02 49999 14 0138 150</t>
  </si>
  <si>
    <t>902 1 13 02994 14 0007 130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</si>
  <si>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</si>
  <si>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901 2 02 30024 14 0077 150</t>
  </si>
  <si>
    <t>Субвенции бюджетам муниципальных округов на выполнение передаваемых полномочий субъектов Российской Федерации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</si>
  <si>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906 2 02 30024 14 0116 150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</si>
  <si>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</si>
  <si>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901 2 02 30024 14 0145 150</t>
  </si>
  <si>
    <t>902 2 02 30024 14 0176 150</t>
  </si>
  <si>
    <t>Субвенции бюджетам муниципальных округов на выполнение передаваемых полномочий субъектов Российской Федерации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</si>
  <si>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</si>
  <si>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</si>
  <si>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Главный бухгалтер _______________________   О.В.Анферова</t>
  </si>
  <si>
    <t>Исполнение обязательств по обслуживанию муниципального долга в соответствии с программой муниципальных внутренних заимствований и заключенными соглашениями</t>
  </si>
  <si>
    <t>Обслуживание муниципального долга</t>
  </si>
  <si>
    <t>Налоги на совокупный доход</t>
  </si>
  <si>
    <t>Налоги на имущество</t>
  </si>
  <si>
    <t>90808010000000000000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</si>
  <si>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</si>
  <si>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с налогоплательщиков, выбравших в качестве объекта налогообложения доходы</t>
  </si>
  <si>
    <t>1. Доходы бюджета</t>
  </si>
  <si>
    <t>90607090661845600000</t>
  </si>
  <si>
    <t>90105010000000000000</t>
  </si>
  <si>
    <t>Услуги, работы для целей капитальных вложений</t>
  </si>
  <si>
    <t>Другие общегосударственные вопросы</t>
  </si>
  <si>
    <t>019 1 16 01203 01 0000 140</t>
  </si>
  <si>
    <t>037 1 16 01203 01 0000 140</t>
  </si>
  <si>
    <t>901 1 16 02020 02 0000 140</t>
  </si>
  <si>
    <t>017 1 16 11050 01 0000 140</t>
  </si>
  <si>
    <t>045 1 16 11050 01 0000 140</t>
  </si>
  <si>
    <t>182 1 03 02231 01 0000 110</t>
  </si>
  <si>
    <t>182 1 03 02241 01 0000 110</t>
  </si>
  <si>
    <t>182 1 03 02251 01 0000 110</t>
  </si>
  <si>
    <t>182 1 03 02261 01 0000 110</t>
  </si>
  <si>
    <t>000 2 02 00000 00 0000 000</t>
  </si>
  <si>
    <t>90607030000000000000</t>
  </si>
  <si>
    <t>90607030630413000000</t>
  </si>
  <si>
    <t>Дотации бюджетам бюджетной системы Российской Федерации</t>
  </si>
  <si>
    <t>182 1 01 02010 01 0000 110</t>
  </si>
  <si>
    <t>000 1 00 00000 00 0000 000</t>
  </si>
  <si>
    <t>000 1 01 00000 00 0000 000</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</si>
  <si>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</si>
  <si>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Безвозмездные поступления от других бюджетов бюджетной системы Российской Федерации</t>
  </si>
  <si>
    <t>90103100110110000000</t>
  </si>
  <si>
    <t>90103100352313000000</t>
  </si>
  <si>
    <t>90102000000000000000</t>
  </si>
  <si>
    <t>90102030000000000000</t>
  </si>
  <si>
    <t>90102030174651180000</t>
  </si>
  <si>
    <t>Форма 0503117 с. 2</t>
  </si>
  <si>
    <t xml:space="preserve"> 2. Расходы бюджета</t>
  </si>
  <si>
    <t>Наименование показателя</t>
  </si>
  <si>
    <t>90101130173541100000</t>
  </si>
  <si>
    <t>90101130173641200000</t>
  </si>
  <si>
    <t>90101130383213000000</t>
  </si>
  <si>
    <t>Другие вопросы в области культуры, кинематографии</t>
  </si>
  <si>
    <t>Спорт высших достижений</t>
  </si>
  <si>
    <t>90607090661810000000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</si>
  <si>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созданию административных комиссий)</t>
  </si>
  <si>
    <t>9010503031И455550244</t>
  </si>
  <si>
    <t>90105050362513000111</t>
  </si>
  <si>
    <t>90105050362513000112</t>
  </si>
  <si>
    <t>90105050362513000119</t>
  </si>
  <si>
    <t>90105050362513000244</t>
  </si>
  <si>
    <t>90105050362513000247</t>
  </si>
  <si>
    <t>90105050362513000851</t>
  </si>
  <si>
    <t>90105050362513000852</t>
  </si>
  <si>
    <t>90105050373110000244</t>
  </si>
  <si>
    <t>90106050130710000244</t>
  </si>
  <si>
    <t>90107050183811000244</t>
  </si>
  <si>
    <t>901090901А6210000244</t>
  </si>
  <si>
    <t>90110030372649200321</t>
  </si>
  <si>
    <t>90110030372752500321</t>
  </si>
  <si>
    <t>90110030372849100321</t>
  </si>
  <si>
    <t>90110030372917000321</t>
  </si>
  <si>
    <t>901100303759R4620321</t>
  </si>
  <si>
    <t>90110030379817000313</t>
  </si>
  <si>
    <t>90110060163210000633</t>
  </si>
  <si>
    <t>90110060372649200111</t>
  </si>
  <si>
    <t>90110060372649200119</t>
  </si>
  <si>
    <t>90110060372649200244</t>
  </si>
  <si>
    <t>90110060372649200247</t>
  </si>
  <si>
    <t>90110060372649200851</t>
  </si>
  <si>
    <t>90110060372752500244</t>
  </si>
  <si>
    <t>90110060372849100111</t>
  </si>
  <si>
    <t>90110060372849100119</t>
  </si>
  <si>
    <t>90110060372849100244</t>
  </si>
  <si>
    <t>90112010153013000111</t>
  </si>
  <si>
    <t>90112010153013000119</t>
  </si>
  <si>
    <t>90112010153013000244</t>
  </si>
  <si>
    <t>90112020153013000111</t>
  </si>
  <si>
    <t>90112020153013000119</t>
  </si>
  <si>
    <t>90112020153013000244</t>
  </si>
  <si>
    <t>90201130221010000244</t>
  </si>
  <si>
    <t>90201130221610000247</t>
  </si>
  <si>
    <t>90201130222310000244</t>
  </si>
  <si>
    <t>90201130273011000121</t>
  </si>
  <si>
    <t>90201130273011000122</t>
  </si>
  <si>
    <t>90201130273011000129</t>
  </si>
  <si>
    <t>90201130273011000244</t>
  </si>
  <si>
    <t>90201137000541500244</t>
  </si>
  <si>
    <t>90204060221210000244</t>
  </si>
  <si>
    <t>90204070232610001244</t>
  </si>
  <si>
    <t>90204120210110000244</t>
  </si>
  <si>
    <t>90204120215210000244</t>
  </si>
  <si>
    <t>90204120217110000244</t>
  </si>
  <si>
    <t>90205010221410000244</t>
  </si>
  <si>
    <t>90205010221510000244</t>
  </si>
  <si>
    <t>90205010221610000247</t>
  </si>
  <si>
    <t>9020501029И210000244</t>
  </si>
  <si>
    <t>9020501029И216000412</t>
  </si>
  <si>
    <t>9020501029И216000853</t>
  </si>
  <si>
    <t>Предоставление социальных выплат молодым семьям на приобретение (строительство) жилья на территории Кушвинского муниципального округа</t>
  </si>
  <si>
    <t>Управление образования Кушвинского муниципального округа</t>
  </si>
  <si>
    <t>Осуществление мероприятий по обеспечению питанием обучающихся в муниципальных общеобразовательных организациях</t>
  </si>
  <si>
    <t>Прочие субсидии бюджетам муниципальных округов (организация военно-патриотического воспитания и допризывной подготовки молодых граждан)</t>
  </si>
  <si>
    <t>906 2 02 29999 14 0113 150</t>
  </si>
  <si>
    <t>Прочие субсидии бюджетам муниципальных округов (реализация мероприятий по поэтапному внедрению Всероссийского физкультурно-спортивного комплекса "Готов к труду и обороне" (ГТО)</t>
  </si>
  <si>
    <t>915 2 02 29999 14 0123 150</t>
  </si>
  <si>
    <t>91511031513648070622</t>
  </si>
  <si>
    <t>91511051551111000121</t>
  </si>
  <si>
    <t>91511051551111000129</t>
  </si>
  <si>
    <t>91511051551111000244</t>
  </si>
  <si>
    <t>91511051551213000111</t>
  </si>
  <si>
    <t>91511051551213000119</t>
  </si>
  <si>
    <t>91511051551213000244</t>
  </si>
  <si>
    <t>91511051551213000247</t>
  </si>
  <si>
    <t>91901061931811000121</t>
  </si>
  <si>
    <t>91901061931811000122</t>
  </si>
  <si>
    <t>91901061931811000129</t>
  </si>
  <si>
    <t>91901061931811000244</t>
  </si>
  <si>
    <t>91907051931811000244</t>
  </si>
  <si>
    <t>90205000000000000000</t>
  </si>
  <si>
    <t>90808010811110000000</t>
  </si>
  <si>
    <t>90808010811110000350</t>
  </si>
  <si>
    <t>182 1 01 02130 01 0000 110</t>
  </si>
  <si>
    <t>000 2 02 40000 00 0000 150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</si>
  <si>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</si>
  <si>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000 1 01 02000 01 0000 110</t>
  </si>
  <si>
    <t>Защита населения и территории от чрезвычайных ситуаций природного и техногенного характера, пожарная безопасность</t>
  </si>
  <si>
    <t>ОБСЛУЖИВАНИЕ ГОСУДАРСТВЕННОГО (МУНИЦИПАЛЬНОГО) ДОЛГА</t>
  </si>
  <si>
    <t>Обслуживание государственного (муниципального) внутреннего долга</t>
  </si>
  <si>
    <t>Резервный фонд администрации Кушвинского муниципального округа</t>
  </si>
  <si>
    <t>9020501029И26748S000</t>
  </si>
  <si>
    <t>Утилизация (обезвреживание) ртутьсодержащих отходов (сбор, транспортировка и передача на утилизацию (обезвреживание) ртутьсодержащих отходов, принятых от населения и муниципальных учреждений образования, культуры и спорта Кушвинского муниципального округа и передача их в специализированную организацию)</t>
  </si>
  <si>
    <t>Информирование населения о профилактике социально-значимых заболеваний на территории Кушвинского муниципального округа</t>
  </si>
  <si>
    <t>Предоставление социальной выплаты отдельным категориям граждан, проживающим на территории Кушвинского муниципального округа, с целью возмещения затрат за оказанные платные услуги по помывке в общем отделении (душе) бани, расположенной на территории Кушвинского муниципального округа</t>
  </si>
  <si>
    <t>Комитет по управлению муниципальным имуществом Кушвинского муниципального округа</t>
  </si>
  <si>
    <t>Осуществление приватизации муниципального имущества Кушвинского муниципального округа</t>
  </si>
  <si>
    <t>Содержание, обслуживание и ремонт имущества, находящегося в собственности Кушвинского муниципального округа</t>
  </si>
  <si>
    <t>902 1 17 01040 14 0000 180</t>
  </si>
  <si>
    <t>901 1 16 07010 14 0000 140</t>
  </si>
  <si>
    <t>Прочие неналоговые доходы</t>
  </si>
  <si>
    <t>000 2 19 00000 00 0000 150</t>
  </si>
  <si>
    <t>Субвенции бюджетам муниципальных округов на выполнение передаваемых полномочий субъектов Российской Федерации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</si>
  <si>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Аренда (субаренда) земельных участков</t>
  </si>
  <si>
    <t>Арендная плата за пользование земельными участками и другими обособленными природными объектами</t>
  </si>
  <si>
    <t>90204120212710000000</t>
  </si>
  <si>
    <t>90204120212710000244</t>
  </si>
  <si>
    <t>90807050000000000000</t>
  </si>
  <si>
    <t>90807050862811000000</t>
  </si>
  <si>
    <t>90807050862811000244</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</si>
  <si>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</si>
  <si>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</si>
  <si>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</si>
  <si>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</si>
  <si>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Субсидии бюджетам муниципальных округов на реализацию программ формирования современной городской среды</t>
  </si>
  <si>
    <t>Прочие субсидии бюджетам муниципальных округов (осуществление мероприятий по обеспечению питанием обучающихся в муниципальных общеобразовательных организациях)</t>
  </si>
  <si>
    <t>906 2 02 29999 14 0014 150</t>
  </si>
  <si>
    <t>Прочие субсидии бюджетам муниципальных округов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</si>
  <si>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906 2 02 29 999 14 0017 150</t>
  </si>
  <si>
    <t>Оказание услуг (выполнение работ) муниципальными учреждениями</t>
  </si>
  <si>
    <t>90607020620213000000</t>
  </si>
  <si>
    <t>экономической службы ___________________   С.В.Спицын</t>
  </si>
  <si>
    <t>Исполнено</t>
  </si>
  <si>
    <t>Арендная плата за пользование имуществом (за исключением земельных участков и других обособленных природных объектов)</t>
  </si>
  <si>
    <t>Страхование</t>
  </si>
  <si>
    <t>Налоги, пошлины и сборы</t>
  </si>
  <si>
    <t>Прочие доходы от оказания платных услуг (работ) получателями средств бюджетов муниципальных округов (прочие платные услуги, оказываемые муниципальными казенными учреждениями)</t>
  </si>
  <si>
    <t>901 1 13 01994 14 0004 130</t>
  </si>
  <si>
    <t>Прочие доходы от оказания платных услуг (работ) получателями средств бюджетов муниципальных округов (прочие платные услуги, оказываемые муниципальными казенными учреждениями, осуществляющими деятельность в сфере жилищно-коммунального хозяйства)</t>
  </si>
  <si>
    <t>902 1 13 01994 14 0019 130</t>
  </si>
  <si>
    <t>Прочие доходы от оказания платных услуг (работ) получателями средств бюджетов муниципальных округов (плата за негативное воздействие на работу централизованной системы водоотведения)</t>
  </si>
  <si>
    <t>902 1 13 01994 14 0021 130</t>
  </si>
  <si>
    <t>Доходы, поступающие в порядке возмещения расходов, понесенных в связи с эксплуатацией имущества муниципальных округов</t>
  </si>
  <si>
    <t>901 1 13 02064 14 0000 130</t>
  </si>
  <si>
    <t>Осуществление меры материального стимулирования граждан, заключивших договор о целевом обучении по образовательной программе среднего профессионального или высшего образования с дальнейшим обязательством трудоустройства в образовательные организации в отношении которых полномочия учредителя осуществляет Управление образования Кушвинского муниципального округа</t>
  </si>
  <si>
    <t>Иные выплаты населению</t>
  </si>
  <si>
    <t>Прочие субсидии бюджетам муниципальных округов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t>
  </si>
  <si>
    <t>901 2 02 25555 14 0000 150</t>
  </si>
  <si>
    <t>902 1 11 09080 14 0012 120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</si>
  <si>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</si>
  <si>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</si>
  <si>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Другие вопросы в области охраны окружающей среды</t>
  </si>
  <si>
    <t>90607020643010000000</t>
  </si>
  <si>
    <t>90607020643010000350</t>
  </si>
  <si>
    <t>91913011921610000730</t>
  </si>
  <si>
    <t>НАЦИОНАЛЬНАЯ ОБОРОНА</t>
  </si>
  <si>
    <t>Мобилизационная и вневойсковая подготовка</t>
  </si>
  <si>
    <t>НАЦИОНАЛЬНАЯ БЕЗОПАСНОСТЬ И ПРАВООХРАНИТЕЛЬНАЯ ДЕЯТЕЛЬНОСТЬ</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</si>
  <si>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</si>
  <si>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</si>
  <si>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</si>
  <si>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</si>
  <si>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</si>
  <si>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</si>
  <si>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</si>
  <si>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90104050319642П00244</t>
  </si>
  <si>
    <t>90104060116710000244</t>
  </si>
  <si>
    <t>90104080194710000244</t>
  </si>
  <si>
    <t>90104080196110000244</t>
  </si>
  <si>
    <t>9010409032179Д001244</t>
  </si>
  <si>
    <t>9010409032179Д001247</t>
  </si>
  <si>
    <t>9010409032199Д003244</t>
  </si>
  <si>
    <t>9010409032469Д801248</t>
  </si>
  <si>
    <t>9010409032699Д018243</t>
  </si>
  <si>
    <t>90104090329910000851</t>
  </si>
  <si>
    <t>90104120125310000633</t>
  </si>
  <si>
    <t>90104120125410000633</t>
  </si>
  <si>
    <t>90104120127510000244</t>
  </si>
  <si>
    <t>90105017001910000244</t>
  </si>
  <si>
    <t>90105017001910000247</t>
  </si>
  <si>
    <t>90105017001910000831</t>
  </si>
  <si>
    <t>90105020333916000244</t>
  </si>
  <si>
    <t>90105020333916000414</t>
  </si>
  <si>
    <t>9010502033394227П000</t>
  </si>
  <si>
    <t>9010502033394227П414</t>
  </si>
  <si>
    <t>90105020373142700811</t>
  </si>
  <si>
    <t>90105030310110000244</t>
  </si>
  <si>
    <t>90105030310110000247</t>
  </si>
  <si>
    <t>90105030310210000244</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</si>
  <si>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 (доходы, получаемые в виде арендной платы за земельные участки)</t>
  </si>
  <si>
    <t>902 1 11 05024 14 0001 120</t>
  </si>
  <si>
    <t>Предоставление субсидий некоммерческим организациям, образующим инфраструктуру поддержки малого и среднего предпринимательства на оказание финансовой поддержки по возмещению части затрат, понесенных субъектами малого и среднего предпринимательства</t>
  </si>
  <si>
    <t>Осуществление государственного полномочия Свердловской области по созданию административных комиссий</t>
  </si>
  <si>
    <t>90112000000000000000</t>
  </si>
  <si>
    <t>90112010000000000000</t>
  </si>
  <si>
    <t>Управление культуры Кушвинского муниципального округа</t>
  </si>
  <si>
    <t>915110315124L0810000</t>
  </si>
  <si>
    <t>91511031513648070000</t>
  </si>
  <si>
    <t>000 2 19 00000 14 0000 150</t>
  </si>
  <si>
    <t>000 2 18 04000 14 0000 150</t>
  </si>
  <si>
    <t>000 2 18 00000 14 0000 150</t>
  </si>
  <si>
    <t>919 01 05 02 01 14 0000 610</t>
  </si>
  <si>
    <t>919 01 05 02 01 14 0000 510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</si>
  <si>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</si>
  <si>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902 1 14 06312 14 0000 430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</si>
  <si>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</si>
  <si>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902 1 16 10032 14 0000 140</t>
  </si>
  <si>
    <t>Доходы от продажи материальных и нематериальных активов</t>
  </si>
  <si>
    <t>Форма 0503117 с. 3</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</si>
  <si>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</si>
  <si>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902 1 14 06012 14 0000 430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</si>
  <si>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</si>
  <si>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902 1 14 13040 14 0000 410</t>
  </si>
  <si>
    <t>902 1 13 02994 14 0008 130</t>
  </si>
  <si>
    <t>Прочие доходы от компенсации затрат бюджетов муниципальных округов (компенсация суммы НДС при реализации муниципального имущества, составляющего казну Кушвинского муниципального округа, физическим лицам, не являющимся индивидуальными предпринимателями)</t>
  </si>
  <si>
    <t>902 2 19 60010 14 0000 150</t>
  </si>
  <si>
    <t>Кушвинская городская территориальная избирательная комиссия</t>
  </si>
  <si>
    <t>Обеспечение проведения выборов и референдумов</t>
  </si>
  <si>
    <t>Проведение выборов в представительный орган муниципального образования</t>
  </si>
  <si>
    <t>Специальные расходы</t>
  </si>
  <si>
    <t>Увеличение стоимости материальных запасов</t>
  </si>
  <si>
    <t>Приобретение бланков карт маршрутов регулярных перевозок</t>
  </si>
  <si>
    <t>Приобретение подвижного состава пассажирского транспорта общего пользования</t>
  </si>
  <si>
    <t>Изготовление и размещение на остановочных пунктах стендов расписаний маршрутов транспорта общего пользования</t>
  </si>
  <si>
    <t>Устройство тротуара по адресу: Свердловская область, п. Баранчинский ул. Красноармейская (участок от ул. Ленина до ул. Коммуны)</t>
  </si>
  <si>
    <t>Обустройство тротуара с пешеходным переходом вблизи МАОУ СОШ №4 по адресу: Свердловская область, г. Кушва, ул. Центральная</t>
  </si>
  <si>
    <t>Устройство тротуара, расположенного в Свердловской области, г. Кушва, по пер. Молодежный от д. № 3 до ул. Первомайская</t>
  </si>
  <si>
    <t>Капитальный ремонт участка автомобильной дороги, расположенной в Свердловской области, п. Баранчинский, пер. Верхне-Нагорный (участок от ул. Советская до ул. Карла Либкнехта)</t>
  </si>
  <si>
    <t>Капитальный ремонт автомобильной дороги, расположенной в Свердловской области, Кушвинском муниципальном округе, п. Баранчинский, ул. Победы</t>
  </si>
  <si>
    <t>Расходы, зарезервированные на реализацию проектов инициативного бюджетирования с целью реализации на территории Кушвинского муниципального округа муниципальной практики по развитию инициативного бюджетирования без привлечения средств областного бюджета</t>
  </si>
  <si>
    <t>Строительство блочно-модульной газовой котельной по адресу: Свердловская область, г. Кушва, ул. Рабочая 69 А</t>
  </si>
  <si>
    <t>Комплексное благоустройство общественной территории на земельном участке, расположенном по адресу: Свердловская область, г. Кушва, ул. Строителей, 19 ("Парк Пионеров") (за счет средств, полученных из областного бюджета в виде субсидии бюджету Кушвинского муниципального округа Свердловской области на реализацию проектов по благоустройству общественных территорий административного центра)</t>
  </si>
  <si>
    <t>Комплексное благоустройство общественной территории на земельном участке, расположенном по адресу: Свердловская область, г. Кушва, ул. Строителей, 19 ("Парк Пионеров") (за счет средств бюджета Кушвинского муниципального округа Свердловской области, предусмотренных на софинансирование расходов на реализацию проектов по благоустройству общественных территорий административного центра)</t>
  </si>
  <si>
    <t>Выплата ежемесячного дополнительного материального содержания в соответствии с Положением "О присвоении звания Почетный гражданин Кушвинского муниципального округа"</t>
  </si>
  <si>
    <t>Ежегодная денежная выплата в соответствии с Положением "О присвоении звания Почетный гражданин Кушвинского муниципального округа"</t>
  </si>
  <si>
    <t>Оказание специализированной службой по вопросам похоронного дела услуг по погребению согласно гарантированному перечню этих услуг, установленному Федеральным законом от 12 января 1996 года № 8-ФЗ "О погребении и похоронном деле"</t>
  </si>
  <si>
    <t>Приобретение нежилых помещений, расположенных в многоквартирных домах, признанных аварийными и подлежащими сносу</t>
  </si>
  <si>
    <t>Техническое обслуживание, содержание и ремонт пожарных гидрантов, находящихся в собственности Кушвинского муниципального округа</t>
  </si>
  <si>
    <t>Проведение топографо-геодезических, картографических и землеустроительных работ</t>
  </si>
  <si>
    <t>Реализация проекта инициативного бюджетирования "Экологическая площадка "Привал на полянке" (за счет средств, источником которых являются собственные доходы бюджета Кушвинского муниципального округа)</t>
  </si>
  <si>
    <t>Реализация проекта инициативного бюджетирования "Создание детской метеоплощадки" (за счет средств, источником которых являются собственные доходы бюджета Кушвинского муниципального округа)</t>
  </si>
  <si>
    <t>Реализация проекта инициативного бюджетирования "Сохранение истории и гармония развития ребенка к юбилейной дате" (за счет средств, источником которых являются собственные доходы бюджета Кушвинского муниципального округа)</t>
  </si>
  <si>
    <t>Реализация проекта инициативного бюджетирования "Школьная библиотека - сокровищница человеческих душ" (за счет средств, источником которых являются собственные доходы бюджета Кушвинского муниципального округа)</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</si>
  <si>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</si>
  <si>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</si>
  <si>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Осуществление мероприятий направленных на соблюдение требований и норм санитарного законодательства (реализация мероприятий по комплектованию оборудованием медицинских пунктов в муниципальных образовательных организациях)</t>
  </si>
  <si>
    <t>Реализация проекта инициативного бюджетирования "Рояль - голоса времени" (за счет средств, источником которых являются собственные доходы бюджета Кушвинского муниципального округа)</t>
  </si>
  <si>
    <t>Реализация проекта инициативного бюджетирования "Культуру в массы" (за счет средств, источником которых являются собственные доходы бюджета Кушвинского муниципального округа)</t>
  </si>
  <si>
    <t>Депутаты Думы Кушвинского муниципального округа</t>
  </si>
  <si>
    <t>Иные выплаты государственных (муниципальных) органов привлекаемым лицам</t>
  </si>
  <si>
    <t>Реализация проекта инициативного бюджетирования "Меткость и точность" (за счет средств, источником которых являются собственные доходы бюджета Кушвинского муниципального округа)</t>
  </si>
  <si>
    <t>02900000000000000000</t>
  </si>
  <si>
    <t>02901000000000000000</t>
  </si>
  <si>
    <t>02901070000000000000</t>
  </si>
  <si>
    <t>02901077002910000000</t>
  </si>
  <si>
    <t>02901077002910000880</t>
  </si>
  <si>
    <t>90101027000111100000</t>
  </si>
  <si>
    <t>90101027000111100121</t>
  </si>
  <si>
    <t>90101027000111100129</t>
  </si>
  <si>
    <t>90101137000210000000</t>
  </si>
  <si>
    <t>90101137000210000321</t>
  </si>
  <si>
    <t>90101137001910000244</t>
  </si>
  <si>
    <t>90104080194310000000</t>
  </si>
  <si>
    <t>90104080194310000244</t>
  </si>
  <si>
    <t>90104080197210000000</t>
  </si>
  <si>
    <t>90104080197210000244</t>
  </si>
  <si>
    <t>90104080197610000000</t>
  </si>
  <si>
    <t>90104080197610000244</t>
  </si>
  <si>
    <t>9010409032159Д028000</t>
  </si>
  <si>
    <t>9010409032159Д028244</t>
  </si>
  <si>
    <t>9010409032209Д029000</t>
  </si>
  <si>
    <t>9010409032209Д029244</t>
  </si>
  <si>
    <t>9010409032509Д006000</t>
  </si>
  <si>
    <t>9010409032509Д006244</t>
  </si>
  <si>
    <t>901040903272SД045000</t>
  </si>
  <si>
    <t>901040903272SД045243</t>
  </si>
  <si>
    <t>90104127001010002000</t>
  </si>
  <si>
    <t>90104127001010002870</t>
  </si>
  <si>
    <t>901050203339S227П000</t>
  </si>
  <si>
    <t>901050203339S227П414</t>
  </si>
  <si>
    <t>90105030317442401000</t>
  </si>
  <si>
    <t>90105030317442401244</t>
  </si>
  <si>
    <t>901050303174S2401000</t>
  </si>
  <si>
    <t>901050303174S2401244</t>
  </si>
  <si>
    <t>90110030373010000000</t>
  </si>
  <si>
    <t>90110030373010000244</t>
  </si>
  <si>
    <t>90110037000310700000</t>
  </si>
  <si>
    <t>90110037000310700321</t>
  </si>
  <si>
    <t>90201130225616000000</t>
  </si>
  <si>
    <t>90201130225616000412</t>
  </si>
  <si>
    <t>90201130225616000853</t>
  </si>
  <si>
    <t>90201137000210000000</t>
  </si>
  <si>
    <t>90201137000210000321</t>
  </si>
  <si>
    <t>90203000000000000000</t>
  </si>
  <si>
    <t>90203100000000000000</t>
  </si>
  <si>
    <t>90203100232610002000</t>
  </si>
  <si>
    <t>90203100232610002244</t>
  </si>
  <si>
    <t>90204120211810000000</t>
  </si>
  <si>
    <t>90204120211810000244</t>
  </si>
  <si>
    <t>90601137000210000000</t>
  </si>
  <si>
    <t>90601137000210000321</t>
  </si>
  <si>
    <t>90607010643010000000</t>
  </si>
  <si>
    <t>90607010643010000350</t>
  </si>
  <si>
    <t>90607010673310003000</t>
  </si>
  <si>
    <t>90607010673310003350</t>
  </si>
  <si>
    <t>90607020673110003000</t>
  </si>
  <si>
    <t>90607020673110003350</t>
  </si>
  <si>
    <t>90607020673510003000</t>
  </si>
  <si>
    <t>90607020673510003350</t>
  </si>
  <si>
    <t>90607020673610003000</t>
  </si>
  <si>
    <t>90607020673610003350</t>
  </si>
  <si>
    <t>90607030632310000615</t>
  </si>
  <si>
    <t>90607030632310000625</t>
  </si>
  <si>
    <t>90607030632310000816</t>
  </si>
  <si>
    <t>906070706342S8700000</t>
  </si>
  <si>
    <t>906070706342S8700622</t>
  </si>
  <si>
    <t>906070706343S8600000</t>
  </si>
  <si>
    <t>906070706343S8600622</t>
  </si>
  <si>
    <t>906070906526S5М00000</t>
  </si>
  <si>
    <t>906070906526S5М00622</t>
  </si>
  <si>
    <t>906070906618S5600000</t>
  </si>
  <si>
    <t>906070906618S5600622</t>
  </si>
  <si>
    <t>90801137000210000000</t>
  </si>
  <si>
    <t>90801137000210000321</t>
  </si>
  <si>
    <t>90807030825910003000</t>
  </si>
  <si>
    <t>90807030825910003622</t>
  </si>
  <si>
    <t>908080108105S6610000</t>
  </si>
  <si>
    <t>908080108105S6610622</t>
  </si>
  <si>
    <t>90808010816110003000</t>
  </si>
  <si>
    <t>90808010816110003622</t>
  </si>
  <si>
    <t>91201037001211200000</t>
  </si>
  <si>
    <t>91201037001211200123</t>
  </si>
  <si>
    <t>91201037001211300122</t>
  </si>
  <si>
    <t>91201137000210000000</t>
  </si>
  <si>
    <t>91201137000210000321</t>
  </si>
  <si>
    <t>91207000000000000000</t>
  </si>
  <si>
    <t>91207050000000000000</t>
  </si>
  <si>
    <t>91207057001211300000</t>
  </si>
  <si>
    <t>91207057001211300244</t>
  </si>
  <si>
    <t>91301137000210000000</t>
  </si>
  <si>
    <t>91301137000210000321</t>
  </si>
  <si>
    <t>915110215121S8Г00000</t>
  </si>
  <si>
    <t>915110215121S8Г00622</t>
  </si>
  <si>
    <t>915110215135S8270000</t>
  </si>
  <si>
    <t>915110215135S8270622</t>
  </si>
  <si>
    <t>91511031510610003000</t>
  </si>
  <si>
    <t>91511031510610003622</t>
  </si>
  <si>
    <t>915110315136S8070000</t>
  </si>
  <si>
    <t>915110315136S8070622</t>
  </si>
  <si>
    <t>91901117000310700000</t>
  </si>
  <si>
    <t>91901117000310700870</t>
  </si>
  <si>
    <t>91901137000210000000</t>
  </si>
  <si>
    <t>91901137000210000321</t>
  </si>
  <si>
    <t>90105000000000000000</t>
  </si>
  <si>
    <t>90105020000000000000</t>
  </si>
  <si>
    <t>90105030000000000000</t>
  </si>
  <si>
    <t>90105030310110000000</t>
  </si>
  <si>
    <t>90105030310210000000</t>
  </si>
  <si>
    <t>Доходы от компенсации затрат государства</t>
  </si>
  <si>
    <t>Безвозмездные поступления</t>
  </si>
  <si>
    <t>Утвержденные бюджетные назначения</t>
  </si>
  <si>
    <t>383</t>
  </si>
  <si>
    <t>90808040862811000121</t>
  </si>
  <si>
    <t>90808040862811000122</t>
  </si>
  <si>
    <t>90808040862811000129</t>
  </si>
  <si>
    <t>90808040862811000244</t>
  </si>
  <si>
    <t>90808040862913000111</t>
  </si>
  <si>
    <t>90808040862913000119</t>
  </si>
  <si>
    <t>90808040862913000244</t>
  </si>
  <si>
    <t>90808040862913000247</t>
  </si>
  <si>
    <t>90808040862913000851</t>
  </si>
  <si>
    <t>90808040862913000853</t>
  </si>
  <si>
    <t>91201037001211300121</t>
  </si>
  <si>
    <t>91201037001211300129</t>
  </si>
  <si>
    <t>91201037009011000121</t>
  </si>
  <si>
    <t>91201037009011000129</t>
  </si>
  <si>
    <t>91201037009011000244</t>
  </si>
  <si>
    <t>91301067001311100121</t>
  </si>
  <si>
    <t>91301067001311100129</t>
  </si>
  <si>
    <t>91301067009011000121</t>
  </si>
  <si>
    <t>91301067009011000129</t>
  </si>
  <si>
    <t>91301067009011000244</t>
  </si>
  <si>
    <t>91511011510213000621</t>
  </si>
  <si>
    <t>91511021510113000621</t>
  </si>
  <si>
    <t>91511021512148Г00622</t>
  </si>
  <si>
    <t>91511021513548270622</t>
  </si>
  <si>
    <t>Прочие безвозмездные поступления</t>
  </si>
  <si>
    <t>000 2 07 00000 00 0000 000</t>
  </si>
  <si>
    <t>Прочие безвозмездные поступления в бюджеты муниципальных округов</t>
  </si>
  <si>
    <t>000 2 07 04000 14 0000 150</t>
  </si>
  <si>
    <t>901 2 07 04050 14 0000 150</t>
  </si>
  <si>
    <t>Организация и проведение ярмарок на территории Кушвинского муниципального округа</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</si>
  <si>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</si>
  <si>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901 1 11 09044 14 0004 120</t>
  </si>
  <si>
    <t>90110030379817000000</t>
  </si>
  <si>
    <t>Уплата налога на имущество организаций в отношении автомобильных дорог общего пользования местного значения и сооружений, являющихся их неотъемлемой технологической частью</t>
  </si>
  <si>
    <t>91511021510113000000</t>
  </si>
  <si>
    <t>Организация деятельности муниципальных музеев, приобретение и хранение музейных предметов и музейных коллекций</t>
  </si>
  <si>
    <t>000 2 02 30000 00 0000 150</t>
  </si>
  <si>
    <t>90103100000000000000</t>
  </si>
  <si>
    <t>90110030163117000330</t>
  </si>
  <si>
    <t>901100303759R4620000</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</si>
  <si>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(в части финансирования расходов на оплату труда работников общеобразовательных организаций, реализующих образовательные программы дошкольного образования, осуществляемых за счет субвенций из областного бюджета)</t>
  </si>
  <si>
    <t>90808040862913000000</t>
  </si>
  <si>
    <t>Безвозмездные перечисления капитального характера государственным (муниципальным) бюджетным и автономным учреждениям</t>
  </si>
  <si>
    <t>Бюджетные кредиты из других бюджетов бюджетной системы Российской Федерации в валюте Российской Федерации</t>
  </si>
  <si>
    <t>Изменение остатков средств на счетах по учету средств бюджетов</t>
  </si>
  <si>
    <t>Всего источников финансирования дефицита бюджета</t>
  </si>
  <si>
    <t>019 1 16 01053 01 0000 140</t>
  </si>
  <si>
    <t>Организация предоставления общего образования и создание условий для содержания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 осуществляемых за счет субвенций из областного бюджета)</t>
  </si>
  <si>
    <t>000 1 11 09000 00 0000 120</t>
  </si>
  <si>
    <t>000 1 13 00000 00 0000 000</t>
  </si>
  <si>
    <t>000 1 13 01000 00 0000 130</t>
  </si>
  <si>
    <t>000 1 13 02000 00 0000 130</t>
  </si>
  <si>
    <t>000 1 14 00000 00 0000 000</t>
  </si>
  <si>
    <t>000 1 14 06000 00 0000 430</t>
  </si>
  <si>
    <t>90105050373110000000</t>
  </si>
  <si>
    <t>90800000000000000000</t>
  </si>
  <si>
    <t>90801000000000000000</t>
  </si>
  <si>
    <t>90801130000000000000</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</si>
  <si>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</si>
  <si>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</si>
  <si>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90105020373142700000</t>
  </si>
  <si>
    <t>Приобретение специализированной техники для содержания улично-дорожной сети по договору финансовой аренды (лизинг)</t>
  </si>
  <si>
    <t>000 1 14 13000 00 0000 000</t>
  </si>
  <si>
    <t>000 1 16 00000 00 0000 000</t>
  </si>
  <si>
    <t>037 1 16 01053 01 0000 140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</si>
  <si>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</si>
  <si>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ЖИЛИЩНО-КОММУНАЛЬНОЕ ХОЗЯЙСТВО</t>
  </si>
  <si>
    <t>НАЦИОНАЛЬНАЯ ЭКОНОМИКА</t>
  </si>
  <si>
    <t>Доходы от приватизации имущества, находящегося в государственной и муниципальной собственности</t>
  </si>
  <si>
    <t>90607020652610000000</t>
  </si>
  <si>
    <t>90607070630510000000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</si>
  <si>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</si>
  <si>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</si>
  <si>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Единый сельскохозяйственный налог</t>
  </si>
  <si>
    <t>182 1 05 03010 01 0000 110</t>
  </si>
  <si>
    <t>902 1 16 07010 14 0000 140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</si>
  <si>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</si>
  <si>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Организация отдыха и оздоровления детей в Кушвинском муниципальном округе</t>
  </si>
  <si>
    <t>Обеспечение подвоза учащихся на новогодние мероприятия для детей, родители (законные представители) которых принимают (принимали) участие в специальной военной операции</t>
  </si>
  <si>
    <t>Обеспечение мероприятий по гражданской обороне и предупреждению и ликвидации чрезвычайных ситуаций, их последствий, совершенствование системы защиты населения и территорий от чрезвычайных ситуаций</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</si>
  <si>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</si>
  <si>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 (плата за право на заключение договоров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</si>
  <si>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902 1 11 09080 14 0014 120</t>
  </si>
  <si>
    <t>000 1 08 00000 00 0000 000</t>
  </si>
  <si>
    <t>182 1 08 03010 01 0000 110</t>
  </si>
  <si>
    <t>000 1 11 00000 00 0000 000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</si>
  <si>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</si>
  <si>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Пособия, компенсации, меры социальной поддержки по публичным нормативным обязательствам</t>
  </si>
  <si>
    <t>Бюджетные инвестиции на приобретение объектов недвижимого имущества в государственную (муниципальную) собственность</t>
  </si>
  <si>
    <t>Субсидии гражданам на приобретение жилья</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</si>
  <si>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</si>
  <si>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 на иные цели</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</si>
  <si>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</si>
  <si>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</si>
  <si>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</si>
  <si>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</si>
  <si>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90101040183811000121</t>
  </si>
  <si>
    <t>90101040183811000122</t>
  </si>
  <si>
    <t>90101040183811000129</t>
  </si>
  <si>
    <t>90101040183811000244</t>
  </si>
  <si>
    <t>90101040183811000853</t>
  </si>
  <si>
    <t>90101050173751200244</t>
  </si>
  <si>
    <t>90101130173446100244</t>
  </si>
  <si>
    <t>90101130173541100244</t>
  </si>
  <si>
    <t>90101130173641200244</t>
  </si>
  <si>
    <t>90101130383213000111</t>
  </si>
  <si>
    <t>90101130383213000112</t>
  </si>
  <si>
    <t>90101130383213000119</t>
  </si>
  <si>
    <t>90101130383213000244</t>
  </si>
  <si>
    <t>90101130383213000247</t>
  </si>
  <si>
    <t>90101130383213000851</t>
  </si>
  <si>
    <t>90101137001910000831</t>
  </si>
  <si>
    <t>90102030174651180121</t>
  </si>
  <si>
    <t>90102030174651180129</t>
  </si>
  <si>
    <t>90102030174651180244</t>
  </si>
  <si>
    <t>90103100110110000244</t>
  </si>
  <si>
    <t>90103100110210000244</t>
  </si>
  <si>
    <t>90103100352313000111</t>
  </si>
  <si>
    <t>90103100352313000119</t>
  </si>
  <si>
    <t>90103100352313000244</t>
  </si>
  <si>
    <t>90103100352313000247</t>
  </si>
  <si>
    <t>90103100352410000244</t>
  </si>
  <si>
    <t>90103140110310000244</t>
  </si>
  <si>
    <t>90103140115110000633</t>
  </si>
  <si>
    <t>90104050310442П10244</t>
  </si>
  <si>
    <t>Пособия по социальной помощи населению в денежной форме</t>
  </si>
  <si>
    <t>901 1 13 02994 14 0001 130</t>
  </si>
  <si>
    <t>901 1 16 07090 14 0000 140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</si>
  <si>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</si>
  <si>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915 1 17 01040 14 0000 180</t>
  </si>
  <si>
    <t>Безвозмездные поступления от государственных (муниципальных) организаций</t>
  </si>
  <si>
    <t>000 2 03 00000 00 0000 000</t>
  </si>
  <si>
    <t>Безвозмездные поступления от государственных (муниципальных) организаций в бюджеты муниципальных округов</t>
  </si>
  <si>
    <t>000 2 03 04000 14 0000 150</t>
  </si>
  <si>
    <t>Прочие безвозмездные поступления от государственных (муниципальных) организаций в бюджеты муниципальных округов</t>
  </si>
  <si>
    <t>908 2 03 04099 14 0000 150</t>
  </si>
  <si>
    <t>Прочие субсидии бюджетам муниципальных округов (организация и проведение мероприятий в сфере молодежной политики)</t>
  </si>
  <si>
    <t>915 2 02 29 999 14 0153 150</t>
  </si>
  <si>
    <t>90103100352410000000</t>
  </si>
  <si>
    <t>90808010810913000000</t>
  </si>
  <si>
    <t>90808010811013000000</t>
  </si>
  <si>
    <t>90808040000000000000</t>
  </si>
  <si>
    <t>90808040862811000000</t>
  </si>
  <si>
    <t>91511021513548270000</t>
  </si>
  <si>
    <t>Оказание поддержки отдельным категориям граждан при ипотечном кредитовании при жилищном строительстве</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</si>
  <si>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</si>
  <si>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</si>
  <si>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</si>
  <si>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91913011921610000000</t>
  </si>
  <si>
    <t>ОБЩЕГОСУДАРСТВЕННЫЕ ВОПРОСЫ</t>
  </si>
  <si>
    <t>Наименование</t>
  </si>
  <si>
    <t>финансового органа</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</si>
  <si>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</si>
  <si>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919 01 05 00 00 00 0000 000</t>
  </si>
  <si>
    <t>908080108149L5190000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</si>
  <si>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</si>
  <si>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182 1 01 02020 01 0000 110</t>
  </si>
  <si>
    <t>182 1 01 02030 01 0000 110</t>
  </si>
  <si>
    <t>182 1 01 02040 01 0000 110</t>
  </si>
  <si>
    <t>182 1 01 02080 01 0000 110</t>
  </si>
  <si>
    <t>000 1 03 02000 01 0000 110</t>
  </si>
  <si>
    <t>Осуществление мероприятий направленных на соблюдение требований и норм санитарного законодательства</t>
  </si>
  <si>
    <t>Организация мероприятий по гражданской обороне и предупреждению и ликвидации чрезвычайных ситуаций, их последствий, совершенствование системы защиты населения и территорий от чрезвычайных ситуаций</t>
  </si>
  <si>
    <t>Безвозмездные перечисления некоммерческим организациям и физическим лицам - производителям товаров, работ и услуг на продукцию</t>
  </si>
  <si>
    <t>90607090000000000000</t>
  </si>
  <si>
    <t>90607090641011000000</t>
  </si>
  <si>
    <t>90607090641113000000</t>
  </si>
  <si>
    <t>Иные межбюджетные трансферты</t>
  </si>
  <si>
    <t>90104050000000000000</t>
  </si>
  <si>
    <t>90104090000000000000</t>
  </si>
  <si>
    <t>90110030372649200000</t>
  </si>
  <si>
    <t>90110030372752500000</t>
  </si>
  <si>
    <t>90110030372849100000</t>
  </si>
  <si>
    <t>90110030372917000000</t>
  </si>
  <si>
    <t>91913010000000000000</t>
  </si>
  <si>
    <t>Массовый спорт</t>
  </si>
  <si>
    <t>СРЕДСТВА МАССОВОЙ ИНФОРМАЦИИ</t>
  </si>
  <si>
    <t>Телевидение и радиовещание</t>
  </si>
  <si>
    <t>Периодическая печать и издательства</t>
  </si>
  <si>
    <t>000 1 17 00000 00 0000 000</t>
  </si>
  <si>
    <t>Организация предоставления общего образования и создание условий для содержания детей в муниципальных общеобразовательных организациях</t>
  </si>
  <si>
    <t>90201130222310000000</t>
  </si>
  <si>
    <t>90201130273011000000</t>
  </si>
  <si>
    <t>90204000000000000000</t>
  </si>
  <si>
    <t>90204060000000000000</t>
  </si>
  <si>
    <t>90204060221210000000</t>
  </si>
  <si>
    <t>90204120000000000000</t>
  </si>
  <si>
    <t>91301130000000000000</t>
  </si>
  <si>
    <t>90103100110210000000</t>
  </si>
  <si>
    <t>90103140000000000000</t>
  </si>
  <si>
    <t>90103140115110000000</t>
  </si>
  <si>
    <t>90104000000000000000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</si>
  <si>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</si>
  <si>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</si>
  <si>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</si>
  <si>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182 1 01 02021 01 0000 110</t>
  </si>
  <si>
    <t>182 1 01 02140 01 0000 110</t>
  </si>
  <si>
    <t>Поощрение победителей профессиональных конкурсов для педагогических работников образовательных организаций, подведомственных Управлению образования Кушвинского муниципального округа</t>
  </si>
  <si>
    <t>Организация и проведение мероприятий в сфере молодежной политики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</si>
  <si>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</si>
  <si>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90101040000000000000</t>
  </si>
  <si>
    <t>90204120215210000000</t>
  </si>
  <si>
    <t>90205010221610000000</t>
  </si>
  <si>
    <t>90607010610145310000</t>
  </si>
  <si>
    <t>90607010610145320000</t>
  </si>
  <si>
    <t>90607020000000000000</t>
  </si>
  <si>
    <t>90210000000000000000</t>
  </si>
  <si>
    <t>91511000000000000000</t>
  </si>
  <si>
    <t>91511020000000000000</t>
  </si>
  <si>
    <t>91511050000000000000</t>
  </si>
  <si>
    <t>91511051551111000000</t>
  </si>
  <si>
    <t>91511051551213000000</t>
  </si>
  <si>
    <t>91201130000000000000</t>
  </si>
  <si>
    <t>Код источника финансирования дефицита бюджета по бюджетной классификации</t>
  </si>
  <si>
    <t>9020501029И26748S412</t>
  </si>
  <si>
    <t>9020501029И26748S853</t>
  </si>
  <si>
    <t>90205020223310000243</t>
  </si>
  <si>
    <t>902050202А6013000111</t>
  </si>
  <si>
    <t>902050202А6013000112</t>
  </si>
  <si>
    <t>902050202А6013000119</t>
  </si>
  <si>
    <t>902050202А6013000244</t>
  </si>
  <si>
    <t>902050202А6013000247</t>
  </si>
  <si>
    <t>902050202А6013000851</t>
  </si>
  <si>
    <t>902050202А6013000852</t>
  </si>
  <si>
    <t>90206030215310000244</t>
  </si>
  <si>
    <t>90206030215510000244</t>
  </si>
  <si>
    <t>902100402629L4970322</t>
  </si>
  <si>
    <t>90607010610113000621</t>
  </si>
  <si>
    <t>90607010610145110621</t>
  </si>
  <si>
    <t>90607010610145120621</t>
  </si>
  <si>
    <t>90607010610145310621</t>
  </si>
  <si>
    <t>90607010610145320621</t>
  </si>
  <si>
    <t>90607020620213000621</t>
  </si>
  <si>
    <t>90607020620245310621</t>
  </si>
  <si>
    <t>90607020620245310624</t>
  </si>
  <si>
    <t>90607020620245320621</t>
  </si>
  <si>
    <t>90607020620345400622</t>
  </si>
  <si>
    <t>906070206245L3040622</t>
  </si>
  <si>
    <t>90607020652610000622</t>
  </si>
  <si>
    <t>90607020672110000622</t>
  </si>
  <si>
    <t>90607030630413000624</t>
  </si>
  <si>
    <t>90607030632310000624</t>
  </si>
  <si>
    <t>90607030632310000635</t>
  </si>
  <si>
    <t>90607070630510000622</t>
  </si>
  <si>
    <t>90607070630810000622</t>
  </si>
  <si>
    <t>90607070634210000622</t>
  </si>
  <si>
    <t>90607070634248700622</t>
  </si>
  <si>
    <t>90607070634348600622</t>
  </si>
  <si>
    <t>90607090641011000121</t>
  </si>
  <si>
    <t>90607090641011000122</t>
  </si>
  <si>
    <t>90607090641011000129</t>
  </si>
  <si>
    <t>90607090641011000244</t>
  </si>
  <si>
    <t>90607090641113000111</t>
  </si>
  <si>
    <t>90607090641113000112</t>
  </si>
  <si>
    <t>90607090641113000119</t>
  </si>
  <si>
    <t>90607090641113000244</t>
  </si>
  <si>
    <t>90607090641113000247</t>
  </si>
  <si>
    <t>90607090641113000851</t>
  </si>
  <si>
    <t>90607090661810000622</t>
  </si>
  <si>
    <t>90607090661845600622</t>
  </si>
  <si>
    <t>90607090664045500622</t>
  </si>
  <si>
    <t>90607090665610000622</t>
  </si>
  <si>
    <t>90101137001910000000</t>
  </si>
  <si>
    <t>90105017001910000000</t>
  </si>
  <si>
    <t>90107050000000000000</t>
  </si>
  <si>
    <t>90107050183811000000</t>
  </si>
  <si>
    <t>Взносы по обязательному социальному страхованию на выплаты по оплате труда работников и иные выплаты работникам учреждений</t>
  </si>
  <si>
    <t>Закупка энергетических ресурсов</t>
  </si>
  <si>
    <t>Уплата налога на имущество организаций и земельного налога</t>
  </si>
  <si>
    <t>Уплата прочих налогов, сборов</t>
  </si>
  <si>
    <t>Исполнение судебных актов Российской Федерации и мировых соглашений по возмещению причиненного вреда</t>
  </si>
  <si>
    <t>Пособия, компенсации и иные социальные выплаты гражданам, кроме публичных нормативных обязательств</t>
  </si>
  <si>
    <t>Субсидии (гранты в форме субсидий), не подлежащие казначейскому сопровождению</t>
  </si>
  <si>
    <t>Лизинговые платежи по договору финансовой аренды (лизинга), не являющиеся бюджетными инвестициями</t>
  </si>
  <si>
    <t>Закупка товаров, работ и услуг в целях капитального ремонта государственного (муниципального) имущества</t>
  </si>
  <si>
    <t>Бюджетные инвестиции в объекты капитального строительства государственной (муниципальной) собственности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</si>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</sst>
</file>

<file path=xl/styles.xml><?xml version="1.0" encoding="utf-8"?>
<styleSheet xmlns="http://schemas.openxmlformats.org/spreadsheetml/2006/main">
  <numFmts count="1">
    <numFmt numFmtId="164" formatCode="_-* #,##0.00_р_._-;\-* #,##0.00_р_._-;_-* &quot;-&quot;??_р_._-;_-@_-"/>
  </numFmts>
  <fonts count="42">
    <font>
      <sz val="10"/>
      <name val="Arial Cyr"/>
      <charset val="204"/>
    </font>
    <font>
      <sz val="10"/>
      <name val="Arial Cyr"/>
      <charset val="204"/>
    </font>
    <font>
      <sz val="9"/>
      <name val="Times New Roman"/>
      <family val="1"/>
      <charset val="204"/>
    </font>
    <font>
      <b/>
      <sz val="11"/>
      <name val="Times New Roman"/>
      <family val="1"/>
      <charset val="204"/>
    </font>
    <font>
      <sz val="11"/>
      <name val="Times New Roman"/>
      <family val="1"/>
      <charset val="204"/>
    </font>
    <font>
      <sz val="8"/>
      <name val="Times New Roman"/>
      <family val="1"/>
      <charset val="204"/>
    </font>
    <font>
      <sz val="8"/>
      <name val="Arial Cyr"/>
      <charset val="204"/>
    </font>
    <font>
      <b/>
      <sz val="12"/>
      <name val="Times New Roman"/>
      <family val="1"/>
      <charset val="204"/>
    </font>
    <font>
      <sz val="12"/>
      <name val="Times New Roman"/>
      <family val="1"/>
      <charset val="204"/>
    </font>
    <font>
      <sz val="10"/>
      <name val="Times New Roman"/>
      <family val="1"/>
      <charset val="204"/>
    </font>
    <font>
      <sz val="7"/>
      <name val="Times New Roman"/>
      <family val="1"/>
      <charset val="204"/>
    </font>
    <font>
      <sz val="6"/>
      <name val="Times New Roman"/>
      <family val="1"/>
      <charset val="204"/>
    </font>
    <font>
      <b/>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name val="Calibri"/>
      <family val="2"/>
    </font>
    <font>
      <sz val="10"/>
      <color indexed="8"/>
      <name val="Arial Cyr"/>
      <family val="2"/>
    </font>
    <font>
      <b/>
      <sz val="12"/>
      <color indexed="8"/>
      <name val="Arial Cyr"/>
      <family val="2"/>
    </font>
    <font>
      <b/>
      <sz val="10"/>
      <color indexed="8"/>
      <name val="Arial Cyr"/>
      <family val="2"/>
    </font>
    <font>
      <sz val="11"/>
      <name val="Arial Cyr"/>
      <charset val="204"/>
    </font>
    <font>
      <b/>
      <sz val="10"/>
      <color indexed="8"/>
      <name val="Arial CYR"/>
    </font>
    <font>
      <sz val="10"/>
      <color indexed="10"/>
      <name val="Times New Roman"/>
      <family val="1"/>
      <charset val="204"/>
    </font>
    <font>
      <sz val="12"/>
      <color indexed="8"/>
      <name val="Times New Roman"/>
      <family val="1"/>
      <charset val="204"/>
    </font>
    <font>
      <b/>
      <sz val="12"/>
      <color indexed="8"/>
      <name val="Times New Roman"/>
      <family val="1"/>
      <charset val="204"/>
    </font>
    <font>
      <sz val="12"/>
      <name val="Arial Cyr"/>
      <charset val="204"/>
    </font>
    <font>
      <b/>
      <sz val="11"/>
      <name val="Arial Cyr"/>
      <charset val="204"/>
    </font>
    <font>
      <b/>
      <u/>
      <sz val="12"/>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diagonal/>
    </border>
    <border>
      <left/>
      <right/>
      <top/>
      <bottom style="medium">
        <color indexed="8"/>
      </bottom>
      <diagonal/>
    </border>
    <border>
      <left/>
      <right style="medium">
        <color indexed="8"/>
      </right>
      <top style="medium">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89">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25" fillId="3" borderId="0" applyNumberFormat="0" applyBorder="0" applyAlignment="0" applyProtection="0"/>
    <xf numFmtId="0" fontId="30" fillId="0" borderId="0"/>
    <xf numFmtId="0" fontId="17" fillId="20" borderId="1" applyNumberFormat="0" applyAlignment="0" applyProtection="0"/>
    <xf numFmtId="0" fontId="22" fillId="21" borderId="2" applyNumberFormat="0" applyAlignment="0" applyProtection="0"/>
    <xf numFmtId="0" fontId="30" fillId="0" borderId="0"/>
    <xf numFmtId="0" fontId="26" fillId="0" borderId="0" applyNumberFormat="0" applyFill="0" applyBorder="0" applyAlignment="0" applyProtection="0"/>
    <xf numFmtId="0" fontId="29"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5" fillId="7" borderId="1" applyNumberFormat="0" applyAlignment="0" applyProtection="0"/>
    <xf numFmtId="0" fontId="27" fillId="0" borderId="6" applyNumberFormat="0" applyFill="0" applyAlignment="0" applyProtection="0"/>
    <xf numFmtId="0" fontId="24"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31" fillId="0" borderId="0"/>
    <xf numFmtId="0" fontId="31" fillId="0" borderId="0"/>
    <xf numFmtId="0" fontId="23" fillId="0" borderId="0" applyNumberFormat="0" applyFill="0" applyBorder="0" applyAlignment="0" applyProtection="0"/>
    <xf numFmtId="0" fontId="21" fillId="0" borderId="9" applyNumberFormat="0" applyFill="0" applyAlignment="0" applyProtection="0"/>
    <xf numFmtId="0" fontId="30" fillId="0" borderId="0"/>
    <xf numFmtId="0" fontId="28" fillId="0" borderId="0" applyNumberFormat="0" applyFill="0" applyBorder="0" applyAlignment="0" applyProtection="0"/>
    <xf numFmtId="0" fontId="31" fillId="20" borderId="0"/>
    <xf numFmtId="0" fontId="31" fillId="0" borderId="0">
      <alignment horizontal="left" wrapText="1"/>
    </xf>
    <xf numFmtId="0" fontId="32" fillId="0" borderId="0">
      <alignment horizontal="center" wrapText="1"/>
    </xf>
    <xf numFmtId="0" fontId="32" fillId="0" borderId="0">
      <alignment horizontal="center"/>
    </xf>
    <xf numFmtId="0" fontId="31" fillId="0" borderId="0">
      <alignment horizontal="right"/>
    </xf>
    <xf numFmtId="0" fontId="31" fillId="20" borderId="10"/>
    <xf numFmtId="0" fontId="31" fillId="0" borderId="11">
      <alignment horizontal="center" vertical="center" wrapText="1"/>
    </xf>
    <xf numFmtId="0" fontId="31" fillId="20" borderId="12"/>
    <xf numFmtId="49" fontId="31" fillId="0" borderId="11">
      <alignment horizontal="center" vertical="top" shrinkToFit="1"/>
    </xf>
    <xf numFmtId="0" fontId="31" fillId="0" borderId="11">
      <alignment horizontal="center" vertical="top" wrapText="1"/>
    </xf>
    <xf numFmtId="4" fontId="31" fillId="0" borderId="11">
      <alignment horizontal="right" vertical="top" shrinkToFit="1"/>
    </xf>
    <xf numFmtId="10" fontId="31" fillId="0" borderId="11">
      <alignment horizontal="center" vertical="top" shrinkToFit="1"/>
    </xf>
    <xf numFmtId="0" fontId="31" fillId="20" borderId="13"/>
    <xf numFmtId="49" fontId="33" fillId="0" borderId="11">
      <alignment horizontal="left" vertical="top" shrinkToFit="1"/>
    </xf>
    <xf numFmtId="4" fontId="33" fillId="22" borderId="11">
      <alignment horizontal="right" vertical="top" shrinkToFit="1"/>
    </xf>
    <xf numFmtId="10" fontId="33" fillId="22" borderId="11">
      <alignment horizontal="center" vertical="top" shrinkToFit="1"/>
    </xf>
    <xf numFmtId="0" fontId="31" fillId="0" borderId="0"/>
    <xf numFmtId="0" fontId="31" fillId="20" borderId="10">
      <alignment horizontal="left"/>
    </xf>
    <xf numFmtId="0" fontId="31" fillId="0" borderId="11">
      <alignment horizontal="left" vertical="top" wrapText="1"/>
    </xf>
    <xf numFmtId="4" fontId="33" fillId="6" borderId="11">
      <alignment horizontal="right" vertical="top" shrinkToFit="1"/>
    </xf>
    <xf numFmtId="10" fontId="33" fillId="6" borderId="11">
      <alignment horizontal="center" vertical="top" shrinkToFit="1"/>
    </xf>
    <xf numFmtId="0" fontId="31" fillId="20" borderId="12">
      <alignment horizontal="left"/>
    </xf>
    <xf numFmtId="0" fontId="31" fillId="20" borderId="13">
      <alignment horizontal="left"/>
    </xf>
    <xf numFmtId="0" fontId="31" fillId="20" borderId="0">
      <alignment horizontal="left"/>
    </xf>
    <xf numFmtId="0" fontId="31" fillId="20" borderId="14"/>
    <xf numFmtId="49" fontId="31" fillId="0" borderId="15">
      <alignment horizontal="center" vertical="top" shrinkToFit="1"/>
    </xf>
    <xf numFmtId="4" fontId="31" fillId="0" borderId="11">
      <alignment horizontal="right" vertical="top" shrinkToFit="1"/>
    </xf>
    <xf numFmtId="4" fontId="31" fillId="0" borderId="16">
      <alignment horizontal="left" vertical="top" wrapText="1"/>
    </xf>
    <xf numFmtId="0" fontId="31" fillId="0" borderId="17">
      <alignment vertical="top"/>
    </xf>
    <xf numFmtId="0" fontId="31" fillId="20" borderId="13"/>
    <xf numFmtId="0" fontId="31" fillId="20" borderId="13">
      <alignment shrinkToFit="1"/>
    </xf>
    <xf numFmtId="0" fontId="31" fillId="20" borderId="18"/>
    <xf numFmtId="49" fontId="33" fillId="0" borderId="19">
      <alignment horizontal="right" vertical="top" shrinkToFit="1"/>
    </xf>
    <xf numFmtId="4" fontId="33" fillId="22" borderId="20">
      <alignment horizontal="right" vertical="top" shrinkToFit="1"/>
    </xf>
    <xf numFmtId="4" fontId="33" fillId="22" borderId="21">
      <alignment horizontal="right" vertical="top" shrinkToFit="1"/>
    </xf>
    <xf numFmtId="4" fontId="33" fillId="22" borderId="22">
      <alignment horizontal="right" vertical="top" shrinkToFit="1"/>
    </xf>
    <xf numFmtId="0" fontId="31" fillId="0" borderId="0">
      <alignment horizontal="left" wrapText="1"/>
    </xf>
    <xf numFmtId="0" fontId="35" fillId="0" borderId="11">
      <alignment vertical="top" wrapText="1"/>
    </xf>
    <xf numFmtId="0" fontId="35" fillId="0" borderId="11">
      <alignment vertical="top" wrapText="1"/>
    </xf>
    <xf numFmtId="4" fontId="35" fillId="6" borderId="11">
      <alignment horizontal="right" vertical="top" shrinkToFit="1"/>
    </xf>
    <xf numFmtId="4" fontId="35" fillId="6" borderId="11">
      <alignment horizontal="right" vertical="top" shrinkToFit="1"/>
    </xf>
    <xf numFmtId="164" fontId="1" fillId="0" borderId="0" applyFont="0" applyFill="0" applyBorder="0" applyAlignment="0" applyProtection="0"/>
  </cellStyleXfs>
  <cellXfs count="188">
    <xf numFmtId="0" fontId="0" fillId="0" borderId="0" xfId="0"/>
    <xf numFmtId="0" fontId="5" fillId="0" borderId="0" xfId="0" applyFont="1"/>
    <xf numFmtId="0" fontId="2" fillId="0" borderId="0" xfId="0" applyFont="1"/>
    <xf numFmtId="0" fontId="4" fillId="0" borderId="0" xfId="0" applyFont="1" applyAlignment="1">
      <alignment vertical="top" wrapText="1"/>
    </xf>
    <xf numFmtId="0" fontId="9" fillId="0" borderId="0" xfId="0" applyFont="1"/>
    <xf numFmtId="0" fontId="5" fillId="0" borderId="0" xfId="0" applyFont="1" applyAlignment="1">
      <alignment horizontal="right"/>
    </xf>
    <xf numFmtId="0" fontId="3" fillId="0" borderId="0" xfId="0" applyFont="1" applyAlignment="1">
      <alignment vertical="center"/>
    </xf>
    <xf numFmtId="0" fontId="5" fillId="0" borderId="0" xfId="0" applyFont="1" applyAlignment="1">
      <alignment vertical="top"/>
    </xf>
    <xf numFmtId="0" fontId="11" fillId="0" borderId="0" xfId="0" applyFont="1" applyAlignment="1">
      <alignment horizontal="center" vertical="top"/>
    </xf>
    <xf numFmtId="0" fontId="11" fillId="0" borderId="0" xfId="0" applyFont="1"/>
    <xf numFmtId="0" fontId="4" fillId="0" borderId="0" xfId="0" applyFont="1"/>
    <xf numFmtId="0" fontId="12" fillId="0" borderId="0" xfId="0" applyFont="1"/>
    <xf numFmtId="164" fontId="7" fillId="0" borderId="0" xfId="88" applyFont="1" applyFill="1" applyAlignment="1">
      <alignment horizontal="center"/>
    </xf>
    <xf numFmtId="164" fontId="8" fillId="0" borderId="0" xfId="88" applyFont="1" applyFill="1" applyAlignment="1">
      <alignment horizontal="center"/>
    </xf>
    <xf numFmtId="164" fontId="5" fillId="0" borderId="0" xfId="88" applyFont="1" applyFill="1" applyAlignment="1">
      <alignment horizontal="center"/>
    </xf>
    <xf numFmtId="164" fontId="3" fillId="0" borderId="0" xfId="88" applyFont="1" applyFill="1" applyBorder="1" applyAlignment="1">
      <alignment horizontal="center" vertical="center"/>
    </xf>
    <xf numFmtId="164" fontId="9" fillId="0" borderId="0" xfId="88" applyFont="1" applyFill="1" applyAlignment="1">
      <alignment horizontal="center"/>
    </xf>
    <xf numFmtId="164" fontId="9" fillId="0" borderId="0" xfId="88" applyFont="1" applyFill="1" applyAlignment="1">
      <alignment horizontal="center" vertical="top"/>
    </xf>
    <xf numFmtId="0" fontId="3" fillId="0" borderId="0" xfId="0" applyFont="1"/>
    <xf numFmtId="49" fontId="5" fillId="0" borderId="0" xfId="0" applyNumberFormat="1" applyFont="1" applyAlignment="1">
      <alignment horizontal="center" vertical="center"/>
    </xf>
    <xf numFmtId="0" fontId="3" fillId="0" borderId="23" xfId="0" applyFont="1" applyBorder="1" applyAlignment="1">
      <alignment vertical="center"/>
    </xf>
    <xf numFmtId="164" fontId="4" fillId="0" borderId="24" xfId="88" applyFont="1" applyFill="1" applyBorder="1" applyAlignment="1">
      <alignment horizontal="center" vertical="top" wrapText="1"/>
    </xf>
    <xf numFmtId="0" fontId="4" fillId="0" borderId="0" xfId="0" applyFont="1" applyAlignment="1">
      <alignment vertical="top"/>
    </xf>
    <xf numFmtId="4" fontId="4" fillId="0" borderId="0" xfId="0" applyNumberFormat="1" applyFont="1"/>
    <xf numFmtId="0" fontId="8" fillId="0" borderId="0" xfId="0" applyFont="1"/>
    <xf numFmtId="0" fontId="36" fillId="0" borderId="0" xfId="0" applyFont="1"/>
    <xf numFmtId="0" fontId="8" fillId="0" borderId="24" xfId="0" applyFont="1" applyBorder="1" applyAlignment="1">
      <alignment horizontal="center" wrapText="1"/>
    </xf>
    <xf numFmtId="4" fontId="8" fillId="0" borderId="25" xfId="0" applyNumberFormat="1" applyFont="1" applyBorder="1" applyAlignment="1">
      <alignment horizontal="right"/>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7" fillId="0" borderId="27" xfId="0" applyFont="1" applyBorder="1" applyAlignment="1">
      <alignment horizontal="center" wrapText="1"/>
    </xf>
    <xf numFmtId="0" fontId="7" fillId="0" borderId="28" xfId="0" applyFont="1" applyBorder="1" applyAlignment="1">
      <alignment horizontal="center" wrapText="1"/>
    </xf>
    <xf numFmtId="4" fontId="38" fillId="0" borderId="28" xfId="0" applyNumberFormat="1" applyFont="1" applyBorder="1" applyAlignment="1">
      <alignment horizontal="right" wrapText="1"/>
    </xf>
    <xf numFmtId="4" fontId="7" fillId="0" borderId="29" xfId="0" applyNumberFormat="1" applyFont="1" applyBorder="1" applyAlignment="1">
      <alignment horizontal="right"/>
    </xf>
    <xf numFmtId="0" fontId="8" fillId="0" borderId="30" xfId="0" applyFont="1" applyBorder="1" applyAlignment="1">
      <alignment horizontal="center" wrapText="1"/>
    </xf>
    <xf numFmtId="4" fontId="37" fillId="0" borderId="24" xfId="0" applyNumberFormat="1" applyFont="1" applyBorder="1" applyAlignment="1">
      <alignment horizontal="right" wrapText="1"/>
    </xf>
    <xf numFmtId="4" fontId="8" fillId="0" borderId="24" xfId="0" applyNumberFormat="1" applyFont="1" applyBorder="1" applyAlignment="1">
      <alignment horizontal="right" wrapText="1"/>
    </xf>
    <xf numFmtId="4" fontId="8" fillId="0" borderId="25" xfId="0" applyNumberFormat="1" applyFont="1" applyBorder="1" applyAlignment="1">
      <alignment horizontal="center"/>
    </xf>
    <xf numFmtId="0" fontId="8" fillId="0" borderId="31" xfId="0" applyFont="1" applyBorder="1" applyAlignment="1">
      <alignment horizontal="center" wrapText="1"/>
    </xf>
    <xf numFmtId="4" fontId="8" fillId="0" borderId="32" xfId="0" applyNumberFormat="1" applyFont="1" applyBorder="1" applyAlignment="1">
      <alignment horizontal="right" wrapText="1"/>
    </xf>
    <xf numFmtId="4" fontId="37" fillId="0" borderId="32" xfId="0" applyNumberFormat="1" applyFont="1" applyBorder="1" applyAlignment="1">
      <alignment horizontal="right" wrapText="1"/>
    </xf>
    <xf numFmtId="4" fontId="8" fillId="0" borderId="33" xfId="0" applyNumberFormat="1" applyFont="1" applyBorder="1" applyAlignment="1">
      <alignment horizontal="center"/>
    </xf>
    <xf numFmtId="164" fontId="7" fillId="0" borderId="28" xfId="88" applyFont="1" applyFill="1" applyBorder="1" applyAlignment="1">
      <alignment horizontal="center" vertical="top" wrapText="1"/>
    </xf>
    <xf numFmtId="164" fontId="7" fillId="0" borderId="24" xfId="88" applyFont="1" applyFill="1" applyBorder="1" applyAlignment="1">
      <alignment horizontal="center"/>
    </xf>
    <xf numFmtId="164" fontId="8" fillId="0" borderId="24" xfId="88" applyFont="1" applyFill="1" applyBorder="1" applyAlignment="1">
      <alignment horizontal="center"/>
    </xf>
    <xf numFmtId="164" fontId="8" fillId="0" borderId="24" xfId="88" quotePrefix="1" applyFont="1" applyFill="1" applyBorder="1" applyAlignment="1">
      <alignment horizontal="center"/>
    </xf>
    <xf numFmtId="164" fontId="7" fillId="0" borderId="24" xfId="88" quotePrefix="1" applyFont="1" applyFill="1" applyBorder="1" applyAlignment="1">
      <alignment horizontal="center"/>
    </xf>
    <xf numFmtId="164" fontId="5" fillId="0" borderId="23" xfId="88" applyFont="1" applyFill="1" applyBorder="1" applyAlignment="1">
      <alignment horizontal="left"/>
    </xf>
    <xf numFmtId="0" fontId="8" fillId="0" borderId="32" xfId="0" applyFont="1" applyBorder="1" applyAlignment="1">
      <alignment horizontal="center" wrapText="1"/>
    </xf>
    <xf numFmtId="0" fontId="4" fillId="0" borderId="26" xfId="88" applyNumberFormat="1" applyFont="1" applyFill="1" applyBorder="1" applyAlignment="1">
      <alignment horizontal="center" vertical="center"/>
    </xf>
    <xf numFmtId="164" fontId="8" fillId="0" borderId="24" xfId="88" applyFont="1" applyFill="1" applyBorder="1" applyAlignment="1">
      <alignment horizontal="center" vertical="top" wrapText="1"/>
    </xf>
    <xf numFmtId="0" fontId="7" fillId="0" borderId="24" xfId="0" applyFont="1" applyBorder="1" applyAlignment="1">
      <alignment horizontal="justify" vertical="center" wrapText="1"/>
    </xf>
    <xf numFmtId="0" fontId="8" fillId="0" borderId="24" xfId="0" applyFont="1" applyBorder="1" applyAlignment="1">
      <alignment horizontal="justify" vertical="center" wrapText="1"/>
    </xf>
    <xf numFmtId="0" fontId="31" fillId="0" borderId="0" xfId="56" applyBorder="1">
      <alignment horizontal="center" vertical="top" wrapText="1"/>
    </xf>
    <xf numFmtId="0" fontId="9" fillId="24" borderId="0" xfId="0" applyFont="1" applyFill="1"/>
    <xf numFmtId="0" fontId="12" fillId="24" borderId="0" xfId="0" applyFont="1" applyFill="1"/>
    <xf numFmtId="0" fontId="4" fillId="0" borderId="0" xfId="0" applyFont="1" applyFill="1"/>
    <xf numFmtId="0" fontId="7" fillId="0" borderId="0" xfId="0" applyFont="1" applyFill="1"/>
    <xf numFmtId="0" fontId="3" fillId="0" borderId="0" xfId="0" applyFont="1" applyFill="1"/>
    <xf numFmtId="0" fontId="5" fillId="0" borderId="32" xfId="0" applyFont="1" applyFill="1" applyBorder="1" applyAlignment="1">
      <alignment horizontal="center" vertical="center"/>
    </xf>
    <xf numFmtId="0" fontId="9" fillId="0" borderId="0" xfId="0" applyFont="1" applyFill="1"/>
    <xf numFmtId="0" fontId="4" fillId="0" borderId="0" xfId="0" applyFont="1" applyFill="1" applyAlignment="1">
      <alignment horizontal="center"/>
    </xf>
    <xf numFmtId="49" fontId="2" fillId="0" borderId="34" xfId="0" applyNumberFormat="1" applyFont="1" applyFill="1" applyBorder="1" applyAlignment="1">
      <alignment horizontal="center" vertical="center"/>
    </xf>
    <xf numFmtId="0" fontId="5" fillId="0" borderId="0" xfId="0" applyFont="1" applyFill="1"/>
    <xf numFmtId="0" fontId="4" fillId="0" borderId="0" xfId="0" applyFont="1" applyFill="1" applyAlignment="1">
      <alignment horizontal="right"/>
    </xf>
    <xf numFmtId="49" fontId="2" fillId="0" borderId="35" xfId="0" applyNumberFormat="1" applyFont="1" applyFill="1" applyBorder="1" applyAlignment="1">
      <alignment horizontal="center" vertical="center"/>
    </xf>
    <xf numFmtId="0" fontId="8" fillId="0" borderId="23" xfId="0" applyFont="1" applyFill="1" applyBorder="1" applyAlignment="1">
      <alignment horizontal="left"/>
    </xf>
    <xf numFmtId="0" fontId="4" fillId="0" borderId="23" xfId="0" applyFont="1" applyFill="1" applyBorder="1" applyAlignment="1">
      <alignment horizontal="left"/>
    </xf>
    <xf numFmtId="49" fontId="2" fillId="0" borderId="36" xfId="0" applyNumberFormat="1" applyFont="1" applyFill="1" applyBorder="1" applyAlignment="1">
      <alignment horizontal="center" vertical="center"/>
    </xf>
    <xf numFmtId="0" fontId="3" fillId="0" borderId="0" xfId="0" applyFont="1" applyFill="1" applyAlignment="1">
      <alignment vertical="center"/>
    </xf>
    <xf numFmtId="0" fontId="4" fillId="0" borderId="24" xfId="0" applyFont="1" applyFill="1" applyBorder="1" applyAlignment="1">
      <alignment horizontal="center" vertical="top" wrapText="1"/>
    </xf>
    <xf numFmtId="0" fontId="4" fillId="0" borderId="26" xfId="0" applyFont="1" applyFill="1" applyBorder="1" applyAlignment="1">
      <alignment horizontal="center" vertical="top" wrapText="1"/>
    </xf>
    <xf numFmtId="0" fontId="3" fillId="0" borderId="37" xfId="0" applyFont="1" applyFill="1" applyBorder="1" applyAlignment="1">
      <alignment horizontal="justify" vertical="top" wrapText="1"/>
    </xf>
    <xf numFmtId="49" fontId="7" fillId="0" borderId="27" xfId="0" applyNumberFormat="1" applyFont="1" applyFill="1" applyBorder="1" applyAlignment="1">
      <alignment horizontal="center" vertical="top" wrapText="1"/>
    </xf>
    <xf numFmtId="4" fontId="7" fillId="0" borderId="28" xfId="0" applyNumberFormat="1" applyFont="1" applyFill="1" applyBorder="1" applyAlignment="1">
      <alignment horizontal="right" vertical="top" wrapText="1"/>
    </xf>
    <xf numFmtId="4" fontId="7" fillId="0" borderId="29" xfId="0" applyNumberFormat="1" applyFont="1" applyFill="1" applyBorder="1"/>
    <xf numFmtId="0" fontId="4" fillId="0" borderId="37" xfId="0" applyFont="1" applyFill="1" applyBorder="1" applyAlignment="1">
      <alignment horizontal="justify" vertical="top" wrapText="1"/>
    </xf>
    <xf numFmtId="0" fontId="8" fillId="0" borderId="38" xfId="0" applyFont="1" applyFill="1" applyBorder="1" applyAlignment="1">
      <alignment horizontal="center" vertical="top" wrapText="1"/>
    </xf>
    <xf numFmtId="0" fontId="8" fillId="0" borderId="24" xfId="0" applyFont="1" applyFill="1" applyBorder="1" applyAlignment="1">
      <alignment horizontal="right" vertical="top" wrapText="1"/>
    </xf>
    <xf numFmtId="4" fontId="8" fillId="0" borderId="25" xfId="0" applyNumberFormat="1" applyFont="1" applyFill="1" applyBorder="1"/>
    <xf numFmtId="2" fontId="7" fillId="0" borderId="24" xfId="0" applyNumberFormat="1" applyFont="1" applyFill="1" applyBorder="1" applyAlignment="1">
      <alignment horizontal="justify" wrapText="1"/>
    </xf>
    <xf numFmtId="49" fontId="7" fillId="0" borderId="38" xfId="0" applyNumberFormat="1" applyFont="1" applyFill="1" applyBorder="1" applyAlignment="1">
      <alignment horizontal="center"/>
    </xf>
    <xf numFmtId="4" fontId="7" fillId="0" borderId="24" xfId="0" applyNumberFormat="1" applyFont="1" applyFill="1" applyBorder="1" applyAlignment="1">
      <alignment wrapText="1"/>
    </xf>
    <xf numFmtId="4" fontId="7" fillId="0" borderId="25" xfId="0" applyNumberFormat="1" applyFont="1" applyFill="1" applyBorder="1"/>
    <xf numFmtId="2" fontId="8" fillId="0" borderId="24" xfId="0" applyNumberFormat="1" applyFont="1" applyFill="1" applyBorder="1" applyAlignment="1">
      <alignment horizontal="justify" wrapText="1"/>
    </xf>
    <xf numFmtId="49" fontId="8" fillId="0" borderId="38" xfId="0" applyNumberFormat="1" applyFont="1" applyFill="1" applyBorder="1" applyAlignment="1">
      <alignment horizontal="center"/>
    </xf>
    <xf numFmtId="4" fontId="8" fillId="0" borderId="24" xfId="0" applyNumberFormat="1" applyFont="1" applyFill="1" applyBorder="1"/>
    <xf numFmtId="4" fontId="8" fillId="0" borderId="24" xfId="0" applyNumberFormat="1" applyFont="1" applyFill="1" applyBorder="1" applyAlignment="1">
      <alignment wrapText="1"/>
    </xf>
    <xf numFmtId="4" fontId="7" fillId="0" borderId="24" xfId="0" applyNumberFormat="1" applyFont="1" applyFill="1" applyBorder="1"/>
    <xf numFmtId="0" fontId="8" fillId="0" borderId="37" xfId="0" applyFont="1" applyFill="1" applyBorder="1" applyAlignment="1">
      <alignment horizontal="justify" vertical="top" wrapText="1"/>
    </xf>
    <xf numFmtId="0" fontId="8" fillId="0" borderId="24" xfId="0" applyFont="1" applyFill="1" applyBorder="1" applyAlignment="1">
      <alignment horizontal="justify" wrapText="1"/>
    </xf>
    <xf numFmtId="49" fontId="7" fillId="0" borderId="24" xfId="0" quotePrefix="1" applyNumberFormat="1" applyFont="1" applyFill="1" applyBorder="1" applyAlignment="1">
      <alignment horizontal="center"/>
    </xf>
    <xf numFmtId="49" fontId="8" fillId="0" borderId="24" xfId="0" quotePrefix="1" applyNumberFormat="1" applyFont="1" applyFill="1" applyBorder="1" applyAlignment="1">
      <alignment horizontal="center"/>
    </xf>
    <xf numFmtId="0" fontId="7" fillId="0" borderId="37" xfId="0" applyFont="1" applyFill="1" applyBorder="1" applyAlignment="1">
      <alignment horizontal="justify" vertical="top" wrapText="1"/>
    </xf>
    <xf numFmtId="0" fontId="37" fillId="0" borderId="25" xfId="0" quotePrefix="1" applyFont="1" applyFill="1" applyBorder="1" applyAlignment="1">
      <alignment horizontal="justify" wrapText="1"/>
    </xf>
    <xf numFmtId="0" fontId="34" fillId="0" borderId="0" xfId="0" applyFont="1" applyFill="1"/>
    <xf numFmtId="0" fontId="34" fillId="0" borderId="0" xfId="0" applyFont="1" applyFill="1" applyAlignment="1">
      <alignment vertical="top"/>
    </xf>
    <xf numFmtId="4" fontId="40" fillId="0" borderId="0" xfId="0" applyNumberFormat="1" applyFont="1" applyFill="1"/>
    <xf numFmtId="0" fontId="38" fillId="0" borderId="24" xfId="0" applyFont="1" applyFill="1" applyBorder="1" applyAlignment="1">
      <alignment horizontal="justify" wrapText="1"/>
    </xf>
    <xf numFmtId="0" fontId="37" fillId="0" borderId="24" xfId="0" applyFont="1" applyFill="1" applyBorder="1" applyAlignment="1">
      <alignment horizontal="justify" wrapText="1"/>
    </xf>
    <xf numFmtId="49" fontId="8" fillId="0" borderId="38" xfId="0" applyNumberFormat="1" applyFont="1" applyBorder="1" applyAlignment="1">
      <alignment horizontal="center"/>
    </xf>
    <xf numFmtId="49" fontId="7" fillId="0" borderId="38" xfId="0" applyNumberFormat="1" applyFont="1" applyBorder="1" applyAlignment="1">
      <alignment horizontal="center"/>
    </xf>
    <xf numFmtId="4" fontId="8" fillId="0" borderId="24" xfId="0" applyNumberFormat="1" applyFont="1" applyFill="1" applyBorder="1" applyAlignment="1">
      <alignment horizontal="right"/>
    </xf>
    <xf numFmtId="0" fontId="37" fillId="0" borderId="25" xfId="0" quotePrefix="1" applyNumberFormat="1" applyFont="1" applyFill="1" applyBorder="1" applyAlignment="1">
      <alignment horizontal="justify" wrapText="1"/>
    </xf>
    <xf numFmtId="4" fontId="8" fillId="0" borderId="25" xfId="0" applyNumberFormat="1" applyFont="1" applyBorder="1" applyAlignment="1"/>
    <xf numFmtId="4" fontId="8" fillId="0" borderId="33" xfId="0" applyNumberFormat="1" applyFont="1" applyBorder="1" applyAlignment="1"/>
    <xf numFmtId="0" fontId="36" fillId="24" borderId="0" xfId="0" applyFont="1" applyFill="1"/>
    <xf numFmtId="0" fontId="8" fillId="0" borderId="0" xfId="0" applyFont="1" applyAlignment="1">
      <alignment horizontal="center"/>
    </xf>
    <xf numFmtId="0" fontId="8" fillId="0" borderId="0" xfId="0" applyFont="1" applyAlignment="1">
      <alignment horizontal="right"/>
    </xf>
    <xf numFmtId="0" fontId="8" fillId="0" borderId="0" xfId="0" applyFont="1" applyAlignment="1">
      <alignment horizontal="justify"/>
    </xf>
    <xf numFmtId="4" fontId="7" fillId="0" borderId="25" xfId="0" applyNumberFormat="1" applyFont="1" applyBorder="1" applyAlignment="1"/>
    <xf numFmtId="0" fontId="7" fillId="0" borderId="39" xfId="0" applyFont="1" applyBorder="1" applyAlignment="1">
      <alignment horizontal="justify"/>
    </xf>
    <xf numFmtId="0" fontId="7" fillId="0" borderId="40" xfId="0" applyFont="1" applyBorder="1" applyAlignment="1">
      <alignment horizontal="center"/>
    </xf>
    <xf numFmtId="4" fontId="7" fillId="0" borderId="40" xfId="0" applyNumberFormat="1" applyFont="1" applyBorder="1"/>
    <xf numFmtId="0" fontId="7" fillId="0" borderId="41" xfId="0" applyFont="1" applyBorder="1" applyAlignment="1">
      <alignment horizontal="center"/>
    </xf>
    <xf numFmtId="0" fontId="8" fillId="0" borderId="26" xfId="0" applyFont="1" applyBorder="1" applyAlignment="1">
      <alignment horizontal="center" vertical="center" wrapText="1"/>
    </xf>
    <xf numFmtId="0" fontId="8" fillId="0" borderId="26" xfId="0" applyFont="1" applyBorder="1" applyAlignment="1">
      <alignment horizontal="justify" vertical="center" wrapText="1"/>
    </xf>
    <xf numFmtId="0" fontId="8" fillId="0" borderId="42" xfId="0" applyFont="1" applyBorder="1" applyAlignment="1">
      <alignment horizontal="center" vertical="center" wrapText="1"/>
    </xf>
    <xf numFmtId="0" fontId="8" fillId="0" borderId="26" xfId="0" applyFont="1" applyBorder="1" applyAlignment="1">
      <alignment horizontal="center" wrapText="1"/>
    </xf>
    <xf numFmtId="49" fontId="7" fillId="0" borderId="27" xfId="0" applyNumberFormat="1" applyFont="1" applyBorder="1" applyAlignment="1">
      <alignment horizontal="center"/>
    </xf>
    <xf numFmtId="49" fontId="7" fillId="0" borderId="28" xfId="0" applyNumberFormat="1" applyFont="1" applyBorder="1" applyAlignment="1">
      <alignment horizontal="center"/>
    </xf>
    <xf numFmtId="4" fontId="38" fillId="0" borderId="28" xfId="67" applyNumberFormat="1" applyFont="1" applyFill="1" applyBorder="1" applyAlignment="1">
      <alignment vertical="top" shrinkToFit="1"/>
    </xf>
    <xf numFmtId="4" fontId="38" fillId="0" borderId="28" xfId="66" applyFont="1" applyFill="1" applyBorder="1" applyAlignment="1">
      <alignment vertical="top" shrinkToFit="1"/>
    </xf>
    <xf numFmtId="4" fontId="7" fillId="0" borderId="29" xfId="0" applyNumberFormat="1" applyFont="1" applyBorder="1" applyAlignment="1">
      <alignment vertical="top"/>
    </xf>
    <xf numFmtId="0" fontId="7" fillId="0" borderId="24" xfId="0" applyNumberFormat="1" applyFont="1" applyFill="1" applyBorder="1" applyAlignment="1">
      <alignment horizontal="justify" wrapText="1"/>
    </xf>
    <xf numFmtId="49" fontId="8" fillId="0" borderId="24" xfId="0" applyNumberFormat="1" applyFont="1" applyFill="1" applyBorder="1" applyAlignment="1">
      <alignment horizontal="justify" wrapText="1"/>
    </xf>
    <xf numFmtId="0" fontId="9" fillId="0" borderId="0" xfId="0" applyFont="1" applyAlignment="1">
      <alignment horizontal="justify" wrapText="1"/>
    </xf>
    <xf numFmtId="4" fontId="37" fillId="0" borderId="24" xfId="64" applyNumberFormat="1" applyFont="1" applyFill="1" applyBorder="1" applyAlignment="1" applyProtection="1">
      <alignment horizontal="right"/>
    </xf>
    <xf numFmtId="49" fontId="8" fillId="0" borderId="43" xfId="0" applyNumberFormat="1" applyFont="1" applyBorder="1" applyAlignment="1">
      <alignment horizontal="center"/>
    </xf>
    <xf numFmtId="4" fontId="38" fillId="0" borderId="24" xfId="64" applyNumberFormat="1" applyFont="1" applyFill="1" applyBorder="1" applyAlignment="1" applyProtection="1">
      <alignment horizontal="right"/>
    </xf>
    <xf numFmtId="0" fontId="8" fillId="0" borderId="26" xfId="0" applyFont="1" applyBorder="1" applyAlignment="1">
      <alignment horizontal="center" vertical="top"/>
    </xf>
    <xf numFmtId="0" fontId="8" fillId="0" borderId="26" xfId="0" applyFont="1" applyBorder="1" applyAlignment="1">
      <alignment horizontal="center"/>
    </xf>
    <xf numFmtId="49" fontId="7" fillId="0" borderId="24" xfId="0" applyNumberFormat="1" applyFont="1" applyBorder="1" applyAlignment="1">
      <alignment horizontal="center"/>
    </xf>
    <xf numFmtId="1" fontId="37" fillId="0" borderId="24" xfId="51" applyNumberFormat="1" applyFont="1" applyBorder="1" applyAlignment="1" applyProtection="1">
      <alignment horizontal="center"/>
    </xf>
    <xf numFmtId="0" fontId="8" fillId="0" borderId="24" xfId="0" applyFont="1" applyBorder="1" applyAlignment="1">
      <alignment horizontal="right"/>
    </xf>
    <xf numFmtId="0" fontId="8" fillId="0" borderId="24" xfId="0" applyFont="1" applyBorder="1"/>
    <xf numFmtId="0" fontId="37" fillId="0" borderId="37" xfId="63" applyNumberFormat="1" applyFont="1" applyBorder="1" applyAlignment="1" applyProtection="1">
      <alignment horizontal="justify"/>
    </xf>
    <xf numFmtId="1" fontId="37" fillId="0" borderId="32" xfId="51" applyNumberFormat="1" applyFont="1" applyBorder="1" applyAlignment="1" applyProtection="1">
      <alignment horizontal="center"/>
    </xf>
    <xf numFmtId="0" fontId="8" fillId="0" borderId="32" xfId="0" applyFont="1" applyBorder="1" applyAlignment="1">
      <alignment horizontal="right"/>
    </xf>
    <xf numFmtId="0" fontId="7" fillId="0" borderId="37" xfId="0" applyFont="1" applyBorder="1" applyAlignment="1">
      <alignment horizontal="justify"/>
    </xf>
    <xf numFmtId="0" fontId="7" fillId="0" borderId="24" xfId="0" applyFont="1" applyBorder="1"/>
    <xf numFmtId="0" fontId="7" fillId="0" borderId="25" xfId="0" applyFont="1" applyBorder="1"/>
    <xf numFmtId="0" fontId="7" fillId="0" borderId="38" xfId="0" applyFont="1" applyBorder="1" applyAlignment="1">
      <alignment horizontal="center"/>
    </xf>
    <xf numFmtId="0" fontId="41" fillId="0" borderId="24" xfId="0" applyFont="1" applyBorder="1" applyAlignment="1">
      <alignment horizontal="center"/>
    </xf>
    <xf numFmtId="0" fontId="38" fillId="0" borderId="37" xfId="63" applyNumberFormat="1" applyFont="1" applyBorder="1" applyAlignment="1" applyProtection="1">
      <alignment horizontal="justify"/>
    </xf>
    <xf numFmtId="1" fontId="38" fillId="0" borderId="24" xfId="51" applyNumberFormat="1" applyFont="1" applyBorder="1" applyAlignment="1" applyProtection="1">
      <alignment horizontal="center"/>
    </xf>
    <xf numFmtId="0" fontId="7" fillId="0" borderId="24" xfId="0" applyFont="1" applyBorder="1" applyAlignment="1">
      <alignment horizontal="right"/>
    </xf>
    <xf numFmtId="49" fontId="5" fillId="0" borderId="38"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8" fillId="0" borderId="0" xfId="0" applyFont="1" applyFill="1" applyAlignment="1">
      <alignment horizontal="center"/>
    </xf>
    <xf numFmtId="0" fontId="4" fillId="0" borderId="0" xfId="0" applyFont="1" applyFill="1" applyAlignment="1">
      <alignment horizontal="center"/>
    </xf>
    <xf numFmtId="0" fontId="8" fillId="0" borderId="49" xfId="0" applyFont="1" applyFill="1" applyBorder="1" applyAlignment="1">
      <alignment horizontal="left"/>
    </xf>
    <xf numFmtId="0" fontId="9" fillId="0" borderId="0" xfId="0" applyFont="1" applyAlignment="1">
      <alignment horizontal="justify" wrapText="1"/>
    </xf>
    <xf numFmtId="0" fontId="7" fillId="0" borderId="23" xfId="0" applyFont="1" applyFill="1" applyBorder="1" applyAlignment="1">
      <alignment horizontal="center" vertical="center"/>
    </xf>
    <xf numFmtId="0" fontId="3" fillId="0" borderId="23" xfId="0" applyFont="1" applyFill="1" applyBorder="1" applyAlignment="1">
      <alignment horizontal="center" vertical="center"/>
    </xf>
    <xf numFmtId="49" fontId="5" fillId="0" borderId="47"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3" fillId="0" borderId="0" xfId="0" applyFont="1" applyAlignment="1">
      <alignment horizont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49" fontId="5" fillId="0" borderId="27"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0" xfId="0" applyFont="1" applyAlignment="1">
      <alignment horizontal="center"/>
    </xf>
    <xf numFmtId="0" fontId="5" fillId="0" borderId="0" xfId="0" applyFont="1"/>
    <xf numFmtId="49" fontId="5" fillId="0" borderId="0" xfId="0" applyNumberFormat="1" applyFont="1" applyAlignment="1">
      <alignment horizontal="left"/>
    </xf>
    <xf numFmtId="0" fontId="8" fillId="0" borderId="23" xfId="0" applyFont="1" applyBorder="1" applyAlignment="1">
      <alignment horizontal="center" vertical="center"/>
    </xf>
    <xf numFmtId="0" fontId="8" fillId="0" borderId="0" xfId="0" applyFont="1" applyAlignment="1">
      <alignment horizontal="left"/>
    </xf>
    <xf numFmtId="49" fontId="8" fillId="0" borderId="0" xfId="0" applyNumberFormat="1" applyFont="1" applyAlignment="1">
      <alignment horizontal="center"/>
    </xf>
    <xf numFmtId="0" fontId="10" fillId="0" borderId="0" xfId="0" applyFont="1" applyAlignment="1">
      <alignment horizontal="center" vertical="top"/>
    </xf>
    <xf numFmtId="4" fontId="37" fillId="0" borderId="26" xfId="0" applyNumberFormat="1" applyFont="1" applyBorder="1" applyAlignment="1">
      <alignment horizontal="right" wrapText="1"/>
    </xf>
    <xf numFmtId="4" fontId="37" fillId="0" borderId="50" xfId="0" applyNumberFormat="1" applyFont="1" applyBorder="1" applyAlignment="1">
      <alignment horizontal="right" wrapText="1"/>
    </xf>
    <xf numFmtId="4" fontId="8" fillId="0" borderId="48" xfId="0" applyNumberFormat="1" applyFont="1" applyBorder="1" applyAlignment="1">
      <alignment horizontal="right"/>
    </xf>
    <xf numFmtId="4" fontId="8" fillId="0" borderId="51" xfId="0" applyNumberFormat="1" applyFont="1" applyBorder="1" applyAlignment="1">
      <alignment horizontal="right"/>
    </xf>
    <xf numFmtId="0" fontId="8" fillId="0" borderId="48" xfId="0" applyFont="1" applyBorder="1" applyAlignment="1">
      <alignment horizontal="justify" vertical="center"/>
    </xf>
    <xf numFmtId="0" fontId="39" fillId="0" borderId="51" xfId="0" applyFont="1" applyBorder="1" applyAlignment="1">
      <alignment vertical="center"/>
    </xf>
    <xf numFmtId="0" fontId="8" fillId="0" borderId="47" xfId="0" applyFont="1" applyBorder="1" applyAlignment="1">
      <alignment horizontal="center" wrapText="1"/>
    </xf>
    <xf numFmtId="0" fontId="8" fillId="0" borderId="52" xfId="0" applyFont="1" applyBorder="1" applyAlignment="1">
      <alignment horizontal="center" wrapText="1"/>
    </xf>
    <xf numFmtId="49" fontId="8" fillId="0" borderId="26" xfId="0" applyNumberFormat="1" applyFont="1" applyBorder="1" applyAlignment="1">
      <alignment horizontal="center" wrapText="1"/>
    </xf>
    <xf numFmtId="49" fontId="8" fillId="0" borderId="50" xfId="0" applyNumberFormat="1" applyFont="1" applyBorder="1" applyAlignment="1">
      <alignment horizontal="center" wrapText="1"/>
    </xf>
    <xf numFmtId="0" fontId="8" fillId="0" borderId="0" xfId="0" applyFont="1" applyAlignment="1">
      <alignment horizontal="center" vertical="center"/>
    </xf>
    <xf numFmtId="0" fontId="8" fillId="0" borderId="26"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26" xfId="0" applyFont="1" applyBorder="1" applyAlignment="1">
      <alignment horizontal="center" vertical="center"/>
    </xf>
    <xf numFmtId="0" fontId="8" fillId="0" borderId="50" xfId="0" applyFont="1" applyBorder="1" applyAlignment="1">
      <alignment horizontal="center" vertical="center"/>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br" xfId="26"/>
    <cellStyle name="Calculation" xfId="27"/>
    <cellStyle name="Check Cell" xfId="28"/>
    <cellStyle name="col" xfId="29"/>
    <cellStyle name="Explanatory Text" xfId="30"/>
    <cellStyle name="Good" xfId="31"/>
    <cellStyle name="Heading 1" xfId="32"/>
    <cellStyle name="Heading 2" xfId="33"/>
    <cellStyle name="Heading 3" xfId="34"/>
    <cellStyle name="Heading 4" xfId="35"/>
    <cellStyle name="Input" xfId="36"/>
    <cellStyle name="Linked Cell" xfId="37"/>
    <cellStyle name="Neutral" xfId="38"/>
    <cellStyle name="Note" xfId="39"/>
    <cellStyle name="Output" xfId="40"/>
    <cellStyle name="style0" xfId="41"/>
    <cellStyle name="td" xfId="42"/>
    <cellStyle name="Title" xfId="43"/>
    <cellStyle name="Total" xfId="44"/>
    <cellStyle name="tr" xfId="45"/>
    <cellStyle name="Warning Text" xfId="46"/>
    <cellStyle name="xl21" xfId="47"/>
    <cellStyle name="xl22" xfId="48"/>
    <cellStyle name="xl23" xfId="49"/>
    <cellStyle name="xl24" xfId="50"/>
    <cellStyle name="xl25" xfId="51"/>
    <cellStyle name="xl26" xfId="52"/>
    <cellStyle name="xl27" xfId="53"/>
    <cellStyle name="xl28" xfId="54"/>
    <cellStyle name="xl29" xfId="55"/>
    <cellStyle name="xl30" xfId="56"/>
    <cellStyle name="xl31" xfId="57"/>
    <cellStyle name="xl32" xfId="58"/>
    <cellStyle name="xl33" xfId="59"/>
    <cellStyle name="xl34" xfId="60"/>
    <cellStyle name="xl35" xfId="61"/>
    <cellStyle name="xl36" xfId="62"/>
    <cellStyle name="xl37" xfId="63"/>
    <cellStyle name="xl38" xfId="64"/>
    <cellStyle name="xl39" xfId="65"/>
    <cellStyle name="xl40" xfId="66"/>
    <cellStyle name="xl41" xfId="67"/>
    <cellStyle name="xl42" xfId="68"/>
    <cellStyle name="xl43" xfId="69"/>
    <cellStyle name="xl44" xfId="70"/>
    <cellStyle name="xl45" xfId="71"/>
    <cellStyle name="xl46" xfId="72"/>
    <cellStyle name="xl47" xfId="73"/>
    <cellStyle name="xl48" xfId="74"/>
    <cellStyle name="xl49" xfId="75"/>
    <cellStyle name="xl50" xfId="76"/>
    <cellStyle name="xl51" xfId="77"/>
    <cellStyle name="xl52" xfId="78"/>
    <cellStyle name="xl53" xfId="79"/>
    <cellStyle name="xl54" xfId="80"/>
    <cellStyle name="xl55" xfId="81"/>
    <cellStyle name="xl56" xfId="82"/>
    <cellStyle name="xl57" xfId="83"/>
    <cellStyle name="xl60" xfId="84"/>
    <cellStyle name="xl61" xfId="85"/>
    <cellStyle name="xl63" xfId="86"/>
    <cellStyle name="xl64" xfId="87"/>
    <cellStyle name="Обычный" xfId="0" builtinId="0"/>
    <cellStyle name="Финансовый" xfId="88"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consultantplus://offline/ref=5BB390BC09360798A697DAAF554279153A46A51FDAC4FBAD96AF32391E9067026A4A7E59A7AEVEc1J" TargetMode="External"/><Relationship Id="rId7" Type="http://schemas.openxmlformats.org/officeDocument/2006/relationships/hyperlink" Target="consultantplus://offline/ref=5BB390BC09360798A697DAAF554279153A46A51FDAC4FBAD96AF32391E9067026A4A7E59A7AEVEc1J" TargetMode="External"/><Relationship Id="rId2" Type="http://schemas.openxmlformats.org/officeDocument/2006/relationships/hyperlink" Target="consultantplus://offline/ref=5BB390BC09360798A697DAAF554279153A46A51FDAC4FBAD96AF32391E9067026A4A7E59A7AEVEc1J" TargetMode="External"/><Relationship Id="rId1" Type="http://schemas.openxmlformats.org/officeDocument/2006/relationships/hyperlink" Target="consultantplus://offline/ref=5BB390BC09360798A697DAAF554279153A46A51FDAC4FBAD96AF32391E9067026A4A7E59A7AEVEc1J" TargetMode="External"/><Relationship Id="rId6" Type="http://schemas.openxmlformats.org/officeDocument/2006/relationships/hyperlink" Target="consultantplus://offline/ref=5BB390BC09360798A697DAAF554279153A46A51FDAC4FBAD96AF32391E9067026A4A7E59A7AEVEc1J" TargetMode="External"/><Relationship Id="rId5" Type="http://schemas.openxmlformats.org/officeDocument/2006/relationships/hyperlink" Target="consultantplus://offline/ref=5BB390BC09360798A697DAAF554279153A46A51FDAC4FBAD96AF32391E9067026A4A7E59A7AEVEc1J" TargetMode="External"/><Relationship Id="rId4" Type="http://schemas.openxmlformats.org/officeDocument/2006/relationships/hyperlink" Target="consultantplus://offline/ref=5BB390BC09360798A697DAAF554279153A46A51FDAC4FBAD96AF32391E9067026A4A7E59A7AEVEc1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DD280"/>
  <sheetViews>
    <sheetView tabSelected="1" view="pageBreakPreview" topLeftCell="A159" zoomScale="75" zoomScaleNormal="75" zoomScaleSheetLayoutView="85" zoomScalePageLayoutView="75" workbookViewId="0">
      <selection activeCell="D165" sqref="D165"/>
    </sheetView>
  </sheetViews>
  <sheetFormatPr defaultColWidth="15" defaultRowHeight="15"/>
  <cols>
    <col min="1" max="1" width="71.7109375" style="56" customWidth="1"/>
    <col min="2" max="2" width="7.5703125" style="60" customWidth="1"/>
    <col min="3" max="3" width="29.5703125" style="16" customWidth="1"/>
    <col min="4" max="4" width="26.28515625" style="56" customWidth="1"/>
    <col min="5" max="5" width="19.140625" style="56" customWidth="1"/>
    <col min="6" max="6" width="18.85546875" style="60" customWidth="1"/>
    <col min="7" max="7" width="33.7109375" style="4" customWidth="1"/>
    <col min="8" max="8" width="8.140625" style="4" customWidth="1"/>
    <col min="9" max="9" width="19.5703125" style="4" customWidth="1"/>
    <col min="10" max="10" width="17.140625" style="4" customWidth="1"/>
    <col min="11" max="11" width="17.85546875" style="4" customWidth="1"/>
    <col min="12" max="16384" width="15" style="4"/>
  </cols>
  <sheetData>
    <row r="2" spans="1:108" ht="16.5" thickBot="1">
      <c r="B2" s="57"/>
      <c r="C2" s="12" t="s">
        <v>418</v>
      </c>
      <c r="D2" s="58"/>
      <c r="F2" s="59" t="s">
        <v>371</v>
      </c>
      <c r="G2" s="2"/>
      <c r="H2" s="2"/>
      <c r="I2" s="2"/>
      <c r="L2" s="2"/>
      <c r="M2" s="2"/>
      <c r="N2" s="2"/>
      <c r="O2" s="2"/>
      <c r="P2" s="2"/>
      <c r="Q2" s="2"/>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2"/>
      <c r="CM2" s="160"/>
      <c r="CN2" s="161"/>
      <c r="CO2" s="161"/>
      <c r="CP2" s="161"/>
      <c r="CQ2" s="161"/>
      <c r="CR2" s="161"/>
      <c r="CS2" s="161"/>
      <c r="CT2" s="161"/>
      <c r="CU2" s="161"/>
      <c r="CV2" s="161"/>
      <c r="CW2" s="161"/>
      <c r="CX2" s="161"/>
      <c r="CY2" s="161"/>
      <c r="CZ2" s="161"/>
      <c r="DA2" s="161"/>
      <c r="DB2" s="161"/>
      <c r="DC2" s="161"/>
      <c r="DD2" s="162"/>
    </row>
    <row r="3" spans="1:108" ht="15.75">
      <c r="C3" s="13" t="s">
        <v>100</v>
      </c>
      <c r="E3" s="61" t="s">
        <v>321</v>
      </c>
      <c r="F3" s="62" t="s">
        <v>419</v>
      </c>
      <c r="G3" s="18"/>
      <c r="H3" s="18"/>
      <c r="I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Y3" s="1"/>
      <c r="BZ3" s="1"/>
      <c r="CA3" s="1"/>
      <c r="CB3" s="1"/>
      <c r="CC3" s="1"/>
      <c r="CD3" s="1"/>
      <c r="CE3" s="1"/>
      <c r="CF3" s="1"/>
      <c r="CG3" s="1"/>
      <c r="CH3" s="1"/>
      <c r="CI3" s="1"/>
      <c r="CJ3" s="1"/>
      <c r="CK3" s="5"/>
      <c r="CL3" s="1"/>
      <c r="CM3" s="163"/>
      <c r="CN3" s="164"/>
      <c r="CO3" s="164"/>
      <c r="CP3" s="164"/>
      <c r="CQ3" s="164"/>
      <c r="CR3" s="164"/>
      <c r="CS3" s="164"/>
      <c r="CT3" s="164"/>
      <c r="CU3" s="164"/>
      <c r="CV3" s="164"/>
      <c r="CW3" s="164"/>
      <c r="CX3" s="164"/>
      <c r="CY3" s="164"/>
      <c r="CZ3" s="164"/>
      <c r="DA3" s="164"/>
      <c r="DB3" s="164"/>
      <c r="DC3" s="164"/>
      <c r="DD3" s="165"/>
    </row>
    <row r="4" spans="1:108">
      <c r="B4" s="63"/>
      <c r="C4" s="14"/>
      <c r="E4" s="64" t="s">
        <v>372</v>
      </c>
      <c r="F4" s="65" t="s">
        <v>101</v>
      </c>
      <c r="G4" s="1"/>
      <c r="H4" s="1"/>
      <c r="I4" s="1"/>
      <c r="L4" s="1"/>
      <c r="M4" s="1"/>
      <c r="N4" s="1"/>
      <c r="O4" s="1"/>
      <c r="P4" s="1"/>
      <c r="Q4" s="1"/>
      <c r="R4" s="1"/>
      <c r="S4" s="1"/>
      <c r="T4" s="1"/>
      <c r="U4" s="1"/>
      <c r="V4" s="1"/>
      <c r="W4" s="1"/>
      <c r="X4" s="1"/>
      <c r="Y4" s="1"/>
      <c r="Z4" s="1"/>
      <c r="AA4" s="1"/>
      <c r="AB4" s="1"/>
      <c r="AC4" s="1"/>
      <c r="AD4" s="1"/>
      <c r="AE4" s="1"/>
      <c r="AF4" s="1"/>
      <c r="AG4" s="1"/>
      <c r="AH4" s="1"/>
      <c r="AI4" s="1"/>
      <c r="AJ4" s="1"/>
      <c r="AK4" s="1"/>
      <c r="AL4" s="1"/>
      <c r="AM4" s="5"/>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7"/>
      <c r="BM4" s="167"/>
      <c r="BN4" s="167"/>
      <c r="BO4" s="167"/>
      <c r="BP4" s="168"/>
      <c r="BQ4" s="168"/>
      <c r="BR4" s="168"/>
      <c r="BS4" s="1"/>
      <c r="BT4" s="1"/>
      <c r="BU4" s="1"/>
      <c r="BV4" s="1"/>
      <c r="BW4" s="1"/>
      <c r="BX4" s="1"/>
      <c r="BY4" s="1"/>
      <c r="BZ4" s="1"/>
      <c r="CA4" s="1"/>
      <c r="CB4" s="1"/>
      <c r="CC4" s="1"/>
      <c r="CD4" s="1"/>
      <c r="CE4" s="1"/>
      <c r="CF4" s="1"/>
      <c r="CG4" s="1"/>
      <c r="CH4" s="1"/>
      <c r="CI4" s="1"/>
      <c r="CJ4" s="1"/>
      <c r="CK4" s="5"/>
      <c r="CL4" s="1"/>
      <c r="CM4" s="147"/>
      <c r="CN4" s="148"/>
      <c r="CO4" s="148"/>
      <c r="CP4" s="148"/>
      <c r="CQ4" s="148"/>
      <c r="CR4" s="148"/>
      <c r="CS4" s="148"/>
      <c r="CT4" s="148"/>
      <c r="CU4" s="148"/>
      <c r="CV4" s="148"/>
      <c r="CW4" s="148"/>
      <c r="CX4" s="148"/>
      <c r="CY4" s="148"/>
      <c r="CZ4" s="148"/>
      <c r="DA4" s="148"/>
      <c r="DB4" s="148"/>
      <c r="DC4" s="148"/>
      <c r="DD4" s="149"/>
    </row>
    <row r="5" spans="1:108">
      <c r="A5" s="56" t="s">
        <v>1056</v>
      </c>
      <c r="C5" s="14"/>
      <c r="E5" s="64" t="s">
        <v>373</v>
      </c>
      <c r="F5" s="65" t="s">
        <v>237</v>
      </c>
      <c r="G5" s="1"/>
      <c r="H5" s="1"/>
      <c r="I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5"/>
      <c r="CL5" s="1"/>
      <c r="CM5" s="147"/>
      <c r="CN5" s="148"/>
      <c r="CO5" s="148"/>
      <c r="CP5" s="148"/>
      <c r="CQ5" s="148"/>
      <c r="CR5" s="148"/>
      <c r="CS5" s="148"/>
      <c r="CT5" s="148"/>
      <c r="CU5" s="148"/>
      <c r="CV5" s="148"/>
      <c r="CW5" s="148"/>
      <c r="CX5" s="148"/>
      <c r="CY5" s="148"/>
      <c r="CZ5" s="148"/>
      <c r="DA5" s="148"/>
      <c r="DB5" s="148"/>
      <c r="DC5" s="148"/>
      <c r="DD5" s="149"/>
    </row>
    <row r="6" spans="1:108" ht="15.75">
      <c r="A6" s="56" t="s">
        <v>1057</v>
      </c>
      <c r="B6" s="66" t="s">
        <v>39</v>
      </c>
      <c r="C6" s="47"/>
      <c r="D6" s="67"/>
      <c r="E6" s="64" t="s">
        <v>226</v>
      </c>
      <c r="F6" s="65" t="s">
        <v>105</v>
      </c>
      <c r="G6" s="1"/>
      <c r="H6" s="1"/>
      <c r="I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5"/>
      <c r="CL6" s="1"/>
      <c r="CM6" s="147"/>
      <c r="CN6" s="148"/>
      <c r="CO6" s="148"/>
      <c r="CP6" s="148"/>
      <c r="CQ6" s="148"/>
      <c r="CR6" s="148"/>
      <c r="CS6" s="148"/>
      <c r="CT6" s="148"/>
      <c r="CU6" s="148"/>
      <c r="CV6" s="148"/>
      <c r="CW6" s="148"/>
      <c r="CX6" s="148"/>
      <c r="CY6" s="148"/>
      <c r="CZ6" s="148"/>
      <c r="DA6" s="148"/>
      <c r="DB6" s="148"/>
      <c r="DC6" s="148"/>
      <c r="DD6" s="149"/>
    </row>
    <row r="7" spans="1:108" ht="15.75">
      <c r="A7" s="56" t="s">
        <v>415</v>
      </c>
      <c r="B7" s="152" t="s">
        <v>474</v>
      </c>
      <c r="C7" s="152"/>
      <c r="D7" s="152"/>
      <c r="E7" s="64" t="s">
        <v>207</v>
      </c>
      <c r="F7" s="65" t="s">
        <v>475</v>
      </c>
      <c r="G7" s="1"/>
      <c r="H7" s="1"/>
      <c r="I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5"/>
      <c r="CL7" s="1"/>
      <c r="CM7" s="147"/>
      <c r="CN7" s="148"/>
      <c r="CO7" s="148"/>
      <c r="CP7" s="148"/>
      <c r="CQ7" s="148"/>
      <c r="CR7" s="148"/>
      <c r="CS7" s="148"/>
      <c r="CT7" s="148"/>
      <c r="CU7" s="148"/>
      <c r="CV7" s="148"/>
      <c r="CW7" s="148"/>
      <c r="CX7" s="148"/>
      <c r="CY7" s="148"/>
      <c r="CZ7" s="148"/>
      <c r="DA7" s="148"/>
      <c r="DB7" s="148"/>
      <c r="DC7" s="148"/>
      <c r="DD7" s="149"/>
    </row>
    <row r="8" spans="1:108">
      <c r="A8" s="56" t="s">
        <v>225</v>
      </c>
      <c r="B8" s="63"/>
      <c r="C8" s="14"/>
      <c r="F8" s="65"/>
      <c r="G8" s="1"/>
      <c r="H8" s="1"/>
      <c r="I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5"/>
      <c r="CL8" s="1"/>
      <c r="CM8" s="147"/>
      <c r="CN8" s="148"/>
      <c r="CO8" s="148"/>
      <c r="CP8" s="148"/>
      <c r="CQ8" s="148"/>
      <c r="CR8" s="148"/>
      <c r="CS8" s="148"/>
      <c r="CT8" s="148"/>
      <c r="CU8" s="148"/>
      <c r="CV8" s="148"/>
      <c r="CW8" s="148"/>
      <c r="CX8" s="148"/>
      <c r="CY8" s="148"/>
      <c r="CZ8" s="148"/>
      <c r="DA8" s="148"/>
      <c r="DB8" s="148"/>
      <c r="DC8" s="148"/>
      <c r="DD8" s="149"/>
    </row>
    <row r="9" spans="1:108" ht="15.75" thickBot="1">
      <c r="A9" s="56" t="s">
        <v>239</v>
      </c>
      <c r="B9" s="63"/>
      <c r="C9" s="14"/>
      <c r="F9" s="68" t="s">
        <v>905</v>
      </c>
      <c r="G9" s="1"/>
      <c r="H9" s="1"/>
      <c r="I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56"/>
      <c r="CN9" s="157"/>
      <c r="CO9" s="157"/>
      <c r="CP9" s="157"/>
      <c r="CQ9" s="157"/>
      <c r="CR9" s="157"/>
      <c r="CS9" s="157"/>
      <c r="CT9" s="157"/>
      <c r="CU9" s="157"/>
      <c r="CV9" s="157"/>
      <c r="CW9" s="157"/>
      <c r="CX9" s="157"/>
      <c r="CY9" s="157"/>
      <c r="CZ9" s="157"/>
      <c r="DA9" s="157"/>
      <c r="DB9" s="157"/>
      <c r="DC9" s="157"/>
      <c r="DD9" s="158"/>
    </row>
    <row r="10" spans="1:108" ht="14.25">
      <c r="A10" s="69"/>
      <c r="B10" s="69"/>
      <c r="C10" s="15"/>
      <c r="D10" s="69"/>
      <c r="E10" s="69"/>
      <c r="F10" s="69"/>
      <c r="G10" s="6"/>
      <c r="H10" s="6"/>
      <c r="I10" s="6"/>
      <c r="K10" s="19"/>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row>
    <row r="11" spans="1:108" ht="27.75" customHeight="1">
      <c r="A11" s="150" t="s">
        <v>523</v>
      </c>
      <c r="B11" s="151"/>
      <c r="C11" s="151"/>
      <c r="D11" s="151"/>
      <c r="E11" s="151"/>
      <c r="F11" s="151"/>
    </row>
    <row r="12" spans="1:108" ht="27.75" customHeight="1">
      <c r="A12" s="154"/>
      <c r="B12" s="155"/>
      <c r="C12" s="155"/>
      <c r="D12" s="155"/>
      <c r="E12" s="155"/>
      <c r="F12" s="155"/>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row>
    <row r="13" spans="1:108" ht="48.75" customHeight="1">
      <c r="A13" s="70" t="s">
        <v>553</v>
      </c>
      <c r="B13" s="70" t="s">
        <v>136</v>
      </c>
      <c r="C13" s="21" t="s">
        <v>482</v>
      </c>
      <c r="D13" s="70" t="s">
        <v>904</v>
      </c>
      <c r="E13" s="70" t="s">
        <v>676</v>
      </c>
      <c r="F13" s="70" t="s">
        <v>378</v>
      </c>
      <c r="G13" s="3"/>
    </row>
    <row r="14" spans="1:108" ht="15.75" thickBot="1">
      <c r="A14" s="71">
        <v>1</v>
      </c>
      <c r="B14" s="71">
        <v>2</v>
      </c>
      <c r="C14" s="49">
        <v>3</v>
      </c>
      <c r="D14" s="71">
        <v>4</v>
      </c>
      <c r="E14" s="71">
        <v>5</v>
      </c>
      <c r="F14" s="71">
        <v>6</v>
      </c>
    </row>
    <row r="15" spans="1:108" s="11" customFormat="1" ht="15.75">
      <c r="A15" s="72" t="s">
        <v>238</v>
      </c>
      <c r="B15" s="73" t="s">
        <v>370</v>
      </c>
      <c r="C15" s="42" t="s">
        <v>205</v>
      </c>
      <c r="D15" s="74">
        <f>D17+D112</f>
        <v>3148088339.4119997</v>
      </c>
      <c r="E15" s="74">
        <f>E17+E112</f>
        <v>332323471.55000001</v>
      </c>
      <c r="F15" s="75">
        <f>IF(OR(D15&lt;=0,D15&lt;E15,D15-E15&lt;0),0,D15-E15)</f>
        <v>2815764867.8619995</v>
      </c>
    </row>
    <row r="16" spans="1:108" ht="15.75">
      <c r="A16" s="76" t="s">
        <v>206</v>
      </c>
      <c r="B16" s="77"/>
      <c r="C16" s="50"/>
      <c r="D16" s="78"/>
      <c r="E16" s="78"/>
      <c r="F16" s="79"/>
    </row>
    <row r="17" spans="1:6" s="11" customFormat="1" ht="15.75">
      <c r="A17" s="80" t="s">
        <v>240</v>
      </c>
      <c r="B17" s="81" t="s">
        <v>370</v>
      </c>
      <c r="C17" s="43" t="s">
        <v>542</v>
      </c>
      <c r="D17" s="82">
        <f>D18+D34+D39+D46+D52+D54+D67+D80+D86+D106</f>
        <v>1203171479.4119997</v>
      </c>
      <c r="E17" s="82">
        <f>E18+E34+E39+E46+E52+E54+E67+E80+E86+E106</f>
        <v>114960838.50999999</v>
      </c>
      <c r="F17" s="83">
        <f t="shared" ref="F17:F67" si="0">IF(OR(D17&lt;=0,D17&lt;E17,D17-E17&lt;0),0,D17-E17)</f>
        <v>1088210640.9019997</v>
      </c>
    </row>
    <row r="18" spans="1:6" s="11" customFormat="1" ht="15.75">
      <c r="A18" s="80" t="s">
        <v>155</v>
      </c>
      <c r="B18" s="81" t="s">
        <v>370</v>
      </c>
      <c r="C18" s="43" t="s">
        <v>543</v>
      </c>
      <c r="D18" s="82">
        <f>D19</f>
        <v>839889598.37199998</v>
      </c>
      <c r="E18" s="82">
        <f>E19</f>
        <v>78891235.420000002</v>
      </c>
      <c r="F18" s="83">
        <f t="shared" si="0"/>
        <v>760998362.95200002</v>
      </c>
    </row>
    <row r="19" spans="1:6" ht="15.75">
      <c r="A19" s="80" t="s">
        <v>163</v>
      </c>
      <c r="B19" s="81" t="s">
        <v>370</v>
      </c>
      <c r="C19" s="43" t="s">
        <v>640</v>
      </c>
      <c r="D19" s="82">
        <f>D20+D21+D24+D25+D26+D27+D28+D22+D23+D29+D32+D33+D30+D31</f>
        <v>839889598.37199998</v>
      </c>
      <c r="E19" s="82">
        <f>E20+E21+E24+E25+E26+E27+E28+E29+E32+E33+E22+E23+E30+E31</f>
        <v>78891235.420000002</v>
      </c>
      <c r="F19" s="83">
        <f t="shared" si="0"/>
        <v>760998362.95200002</v>
      </c>
    </row>
    <row r="20" spans="1:6" s="54" customFormat="1" ht="208.5" customHeight="1">
      <c r="A20" s="84" t="s">
        <v>1182</v>
      </c>
      <c r="B20" s="85" t="s">
        <v>370</v>
      </c>
      <c r="C20" s="44" t="s">
        <v>541</v>
      </c>
      <c r="D20" s="102">
        <v>720746920.5</v>
      </c>
      <c r="E20" s="86">
        <f>66935046.83+23911.1</f>
        <v>66958957.93</v>
      </c>
      <c r="F20" s="79">
        <f t="shared" si="0"/>
        <v>653787962.57000005</v>
      </c>
    </row>
    <row r="21" spans="1:6" s="54" customFormat="1" ht="157.5">
      <c r="A21" s="84" t="s">
        <v>299</v>
      </c>
      <c r="B21" s="85" t="s">
        <v>370</v>
      </c>
      <c r="C21" s="44" t="s">
        <v>1062</v>
      </c>
      <c r="D21" s="86">
        <v>2419000</v>
      </c>
      <c r="E21" s="86">
        <v>5664</v>
      </c>
      <c r="F21" s="79">
        <f t="shared" si="0"/>
        <v>2413336</v>
      </c>
    </row>
    <row r="22" spans="1:6" s="54" customFormat="1" ht="141.75" customHeight="1">
      <c r="A22" s="84" t="s">
        <v>1098</v>
      </c>
      <c r="B22" s="85" t="s">
        <v>370</v>
      </c>
      <c r="C22" s="44" t="s">
        <v>1101</v>
      </c>
      <c r="D22" s="86">
        <v>512800</v>
      </c>
      <c r="E22" s="86">
        <v>0</v>
      </c>
      <c r="F22" s="79">
        <f>IF(OR(D22&lt;=0,D22&lt;E22,D22-E22&lt;0),0,D22-E22)</f>
        <v>512800</v>
      </c>
    </row>
    <row r="23" spans="1:6" s="54" customFormat="1" ht="141.75" customHeight="1">
      <c r="A23" s="84" t="s">
        <v>1100</v>
      </c>
      <c r="B23" s="85" t="s">
        <v>370</v>
      </c>
      <c r="C23" s="44" t="s">
        <v>1099</v>
      </c>
      <c r="D23" s="86">
        <v>42680</v>
      </c>
      <c r="E23" s="86">
        <v>0</v>
      </c>
      <c r="F23" s="79">
        <f>IF(OR(D23&lt;=0,D23&lt;E23,D23-E23&lt;0),0,D23-E23)</f>
        <v>42680</v>
      </c>
    </row>
    <row r="24" spans="1:6" s="54" customFormat="1" ht="129" customHeight="1">
      <c r="A24" s="84" t="s">
        <v>0</v>
      </c>
      <c r="B24" s="85" t="s">
        <v>370</v>
      </c>
      <c r="C24" s="44" t="s">
        <v>1063</v>
      </c>
      <c r="D24" s="86">
        <v>4543000</v>
      </c>
      <c r="E24" s="86">
        <f>93629.39+1917.5</f>
        <v>95546.89</v>
      </c>
      <c r="F24" s="79">
        <f t="shared" si="0"/>
        <v>4447453.1100000003</v>
      </c>
    </row>
    <row r="25" spans="1:6" s="54" customFormat="1" ht="82.5" customHeight="1">
      <c r="A25" s="84" t="s">
        <v>18</v>
      </c>
      <c r="B25" s="85" t="s">
        <v>370</v>
      </c>
      <c r="C25" s="44" t="s">
        <v>1064</v>
      </c>
      <c r="D25" s="102">
        <v>1496000</v>
      </c>
      <c r="E25" s="86">
        <v>376420</v>
      </c>
      <c r="F25" s="79">
        <f t="shared" si="0"/>
        <v>1119580</v>
      </c>
    </row>
    <row r="26" spans="1:6" s="54" customFormat="1" ht="319.5" customHeight="1">
      <c r="A26" s="125" t="s">
        <v>1</v>
      </c>
      <c r="B26" s="85" t="s">
        <v>370</v>
      </c>
      <c r="C26" s="44" t="s">
        <v>1065</v>
      </c>
      <c r="D26" s="87">
        <v>6204880</v>
      </c>
      <c r="E26" s="86">
        <v>281922.44</v>
      </c>
      <c r="F26" s="79">
        <f t="shared" si="0"/>
        <v>5922957.5599999996</v>
      </c>
    </row>
    <row r="27" spans="1:6" s="54" customFormat="1" ht="99.75" customHeight="1">
      <c r="A27" s="84" t="s">
        <v>703</v>
      </c>
      <c r="B27" s="85" t="s">
        <v>370</v>
      </c>
      <c r="C27" s="44" t="s">
        <v>637</v>
      </c>
      <c r="D27" s="87">
        <v>1668557.76</v>
      </c>
      <c r="E27" s="86">
        <v>525391.46</v>
      </c>
      <c r="F27" s="79">
        <f t="shared" ref="F27:F33" si="1">IF(OR(D27&lt;=0,D27&lt;E27,D27-E27&lt;0),0,D27-E27)</f>
        <v>1143166.3</v>
      </c>
    </row>
    <row r="28" spans="1:6" s="54" customFormat="1" ht="100.5" customHeight="1">
      <c r="A28" s="84" t="s">
        <v>19</v>
      </c>
      <c r="B28" s="85" t="s">
        <v>370</v>
      </c>
      <c r="C28" s="44" t="s">
        <v>1102</v>
      </c>
      <c r="D28" s="87">
        <v>1385606.1120000002</v>
      </c>
      <c r="E28" s="86">
        <v>612826.26</v>
      </c>
      <c r="F28" s="79">
        <f t="shared" si="1"/>
        <v>772779.85200000019</v>
      </c>
    </row>
    <row r="29" spans="1:6" s="54" customFormat="1" ht="270.75" customHeight="1">
      <c r="A29" s="84" t="s">
        <v>664</v>
      </c>
      <c r="B29" s="85" t="s">
        <v>370</v>
      </c>
      <c r="C29" s="44" t="s">
        <v>665</v>
      </c>
      <c r="D29" s="87">
        <v>2560800</v>
      </c>
      <c r="E29" s="86">
        <v>4062.28</v>
      </c>
      <c r="F29" s="79">
        <f t="shared" si="1"/>
        <v>2556737.7200000002</v>
      </c>
    </row>
    <row r="30" spans="1:6" s="54" customFormat="1" ht="283.5">
      <c r="A30" s="84" t="s">
        <v>488</v>
      </c>
      <c r="B30" s="85" t="s">
        <v>370</v>
      </c>
      <c r="C30" s="44" t="s">
        <v>489</v>
      </c>
      <c r="D30" s="87">
        <v>501800</v>
      </c>
      <c r="E30" s="86">
        <v>0</v>
      </c>
      <c r="F30" s="79">
        <f t="shared" si="1"/>
        <v>501800</v>
      </c>
    </row>
    <row r="31" spans="1:6" s="54" customFormat="1" ht="63">
      <c r="A31" s="84" t="s">
        <v>490</v>
      </c>
      <c r="B31" s="85" t="s">
        <v>370</v>
      </c>
      <c r="C31" s="44" t="s">
        <v>305</v>
      </c>
      <c r="D31" s="87">
        <v>5900</v>
      </c>
      <c r="E31" s="86">
        <v>747.53</v>
      </c>
      <c r="F31" s="79">
        <f>IF(OR(D31&lt;=0,D31&lt;E31,D31-E31&lt;0),0,D31-E31)</f>
        <v>5152.47</v>
      </c>
    </row>
    <row r="32" spans="1:6" s="54" customFormat="1" ht="54" customHeight="1">
      <c r="A32" s="84" t="s">
        <v>666</v>
      </c>
      <c r="B32" s="85" t="s">
        <v>370</v>
      </c>
      <c r="C32" s="44" t="s">
        <v>667</v>
      </c>
      <c r="D32" s="87">
        <v>97750374</v>
      </c>
      <c r="E32" s="86">
        <v>10009069.76</v>
      </c>
      <c r="F32" s="79">
        <f t="shared" si="1"/>
        <v>87741304.239999995</v>
      </c>
    </row>
    <row r="33" spans="1:6" s="54" customFormat="1" ht="63">
      <c r="A33" s="84" t="s">
        <v>977</v>
      </c>
      <c r="B33" s="85" t="s">
        <v>370</v>
      </c>
      <c r="C33" s="44" t="s">
        <v>978</v>
      </c>
      <c r="D33" s="87">
        <v>51280</v>
      </c>
      <c r="E33" s="86">
        <v>20626.87</v>
      </c>
      <c r="F33" s="79">
        <f t="shared" si="1"/>
        <v>30653.13</v>
      </c>
    </row>
    <row r="34" spans="1:6" ht="31.5">
      <c r="A34" s="80" t="s">
        <v>133</v>
      </c>
      <c r="B34" s="81" t="s">
        <v>370</v>
      </c>
      <c r="C34" s="43" t="s">
        <v>1066</v>
      </c>
      <c r="D34" s="82">
        <f>D35+D36+D37+D38</f>
        <v>59148600</v>
      </c>
      <c r="E34" s="88">
        <f>E35+E36+E37+E38</f>
        <v>4548951.66</v>
      </c>
      <c r="F34" s="79">
        <f t="shared" si="0"/>
        <v>54599648.340000004</v>
      </c>
    </row>
    <row r="35" spans="1:6" s="54" customFormat="1" ht="99.75" customHeight="1">
      <c r="A35" s="84" t="s">
        <v>487</v>
      </c>
      <c r="B35" s="85" t="s">
        <v>370</v>
      </c>
      <c r="C35" s="45" t="s">
        <v>533</v>
      </c>
      <c r="D35" s="87">
        <v>30950700</v>
      </c>
      <c r="E35" s="86">
        <v>2272165.38</v>
      </c>
      <c r="F35" s="79">
        <f>IF(OR(D35&lt;=0,D35&lt;E35,D35-E35&lt;0),0,D35-E35)</f>
        <v>28678534.620000001</v>
      </c>
    </row>
    <row r="36" spans="1:6" s="54" customFormat="1" ht="114.75" customHeight="1">
      <c r="A36" s="84" t="s">
        <v>2</v>
      </c>
      <c r="B36" s="85" t="s">
        <v>370</v>
      </c>
      <c r="C36" s="45" t="s">
        <v>534</v>
      </c>
      <c r="D36" s="87">
        <v>151000</v>
      </c>
      <c r="E36" s="86">
        <v>11173.46</v>
      </c>
      <c r="F36" s="79">
        <f>IF(OR(D36&lt;=0,D36&lt;E36,D36-E36&lt;0),0,D36-E36)</f>
        <v>139826.54</v>
      </c>
    </row>
    <row r="37" spans="1:6" s="54" customFormat="1" ht="99" customHeight="1">
      <c r="A37" s="84" t="s">
        <v>7</v>
      </c>
      <c r="B37" s="85" t="s">
        <v>370</v>
      </c>
      <c r="C37" s="45" t="s">
        <v>535</v>
      </c>
      <c r="D37" s="87">
        <v>29937900</v>
      </c>
      <c r="E37" s="86">
        <v>2501316.89</v>
      </c>
      <c r="F37" s="79">
        <f>IF(OR(D37&lt;=0,D37&lt;E37,D37-E37&lt;0),0,D37-E37)</f>
        <v>27436583.109999999</v>
      </c>
    </row>
    <row r="38" spans="1:6" s="54" customFormat="1" ht="96.75" customHeight="1">
      <c r="A38" s="84" t="s">
        <v>521</v>
      </c>
      <c r="B38" s="85" t="s">
        <v>370</v>
      </c>
      <c r="C38" s="45" t="s">
        <v>536</v>
      </c>
      <c r="D38" s="87">
        <v>-1891000</v>
      </c>
      <c r="E38" s="86">
        <v>-235704.07</v>
      </c>
      <c r="F38" s="79">
        <f>IF(OR(D38&lt;=0,D38&lt;E38,D38-E38&lt;0),0,D38-E38)</f>
        <v>0</v>
      </c>
    </row>
    <row r="39" spans="1:6" ht="15.75">
      <c r="A39" s="80" t="s">
        <v>518</v>
      </c>
      <c r="B39" s="81" t="s">
        <v>370</v>
      </c>
      <c r="C39" s="43" t="s">
        <v>190</v>
      </c>
      <c r="D39" s="82">
        <f>D40+D43+D45+D44</f>
        <v>64038915</v>
      </c>
      <c r="E39" s="82">
        <f>E40+E43+E45+E44</f>
        <v>-658859.15999999992</v>
      </c>
      <c r="F39" s="79">
        <f t="shared" si="0"/>
        <v>64697774.159999996</v>
      </c>
    </row>
    <row r="40" spans="1:6" ht="31.5">
      <c r="A40" s="80" t="s">
        <v>379</v>
      </c>
      <c r="B40" s="81" t="s">
        <v>370</v>
      </c>
      <c r="C40" s="43" t="s">
        <v>191</v>
      </c>
      <c r="D40" s="82">
        <f>D41+D42</f>
        <v>59995330</v>
      </c>
      <c r="E40" s="82">
        <f>E41+E42</f>
        <v>175733.08000000002</v>
      </c>
      <c r="F40" s="79">
        <f t="shared" si="0"/>
        <v>59819596.920000002</v>
      </c>
    </row>
    <row r="41" spans="1:6" s="54" customFormat="1" ht="31.5">
      <c r="A41" s="84" t="s">
        <v>522</v>
      </c>
      <c r="B41" s="85" t="s">
        <v>370</v>
      </c>
      <c r="C41" s="44" t="s">
        <v>192</v>
      </c>
      <c r="D41" s="87">
        <v>33939160</v>
      </c>
      <c r="E41" s="87">
        <f>494250.94+19277.63</f>
        <v>513528.57</v>
      </c>
      <c r="F41" s="79">
        <f t="shared" si="0"/>
        <v>33425631.43</v>
      </c>
    </row>
    <row r="42" spans="1:6" s="54" customFormat="1" ht="63">
      <c r="A42" s="84" t="s">
        <v>355</v>
      </c>
      <c r="B42" s="85" t="s">
        <v>370</v>
      </c>
      <c r="C42" s="44" t="s">
        <v>193</v>
      </c>
      <c r="D42" s="87">
        <v>26056170</v>
      </c>
      <c r="E42" s="87">
        <f>-338950.47+1154.98</f>
        <v>-337795.49</v>
      </c>
      <c r="F42" s="79">
        <f t="shared" si="0"/>
        <v>26393965.489999998</v>
      </c>
    </row>
    <row r="43" spans="1:6" s="54" customFormat="1" ht="31.5">
      <c r="A43" s="80" t="s">
        <v>496</v>
      </c>
      <c r="B43" s="81" t="s">
        <v>370</v>
      </c>
      <c r="C43" s="43" t="s">
        <v>194</v>
      </c>
      <c r="D43" s="82">
        <v>30000</v>
      </c>
      <c r="E43" s="82">
        <v>0</v>
      </c>
      <c r="F43" s="83">
        <f t="shared" si="0"/>
        <v>30000</v>
      </c>
    </row>
    <row r="44" spans="1:6" s="54" customFormat="1" ht="15.75">
      <c r="A44" s="80" t="s">
        <v>979</v>
      </c>
      <c r="B44" s="81" t="s">
        <v>370</v>
      </c>
      <c r="C44" s="43" t="s">
        <v>980</v>
      </c>
      <c r="D44" s="88">
        <v>57425</v>
      </c>
      <c r="E44" s="88">
        <v>0</v>
      </c>
      <c r="F44" s="83">
        <f>IF(OR(D44&lt;=0,D44&lt;E44,D44-E44&lt;0),0,D44-E44)</f>
        <v>57425</v>
      </c>
    </row>
    <row r="45" spans="1:6" s="55" customFormat="1" ht="47.25">
      <c r="A45" s="80" t="s">
        <v>704</v>
      </c>
      <c r="B45" s="81" t="s">
        <v>370</v>
      </c>
      <c r="C45" s="43" t="s">
        <v>705</v>
      </c>
      <c r="D45" s="88">
        <v>3956160</v>
      </c>
      <c r="E45" s="88">
        <v>-834592.24</v>
      </c>
      <c r="F45" s="83">
        <f t="shared" si="0"/>
        <v>4790752.24</v>
      </c>
    </row>
    <row r="46" spans="1:6" ht="15.75">
      <c r="A46" s="80" t="s">
        <v>519</v>
      </c>
      <c r="B46" s="81" t="s">
        <v>370</v>
      </c>
      <c r="C46" s="46" t="s">
        <v>195</v>
      </c>
      <c r="D46" s="82">
        <f>D47+D49</f>
        <v>23898070</v>
      </c>
      <c r="E46" s="82">
        <f>E47+E49</f>
        <v>687493.96</v>
      </c>
      <c r="F46" s="83">
        <f t="shared" si="0"/>
        <v>23210576.039999999</v>
      </c>
    </row>
    <row r="47" spans="1:6" ht="15.75">
      <c r="A47" s="80" t="s">
        <v>168</v>
      </c>
      <c r="B47" s="81" t="s">
        <v>370</v>
      </c>
      <c r="C47" s="43" t="s">
        <v>196</v>
      </c>
      <c r="D47" s="82">
        <f>D48</f>
        <v>10409070</v>
      </c>
      <c r="E47" s="82">
        <f>E48</f>
        <v>540854.21</v>
      </c>
      <c r="F47" s="83">
        <f t="shared" si="0"/>
        <v>9868215.7899999991</v>
      </c>
    </row>
    <row r="48" spans="1:6" ht="47.25">
      <c r="A48" s="84" t="s">
        <v>706</v>
      </c>
      <c r="B48" s="85" t="s">
        <v>370</v>
      </c>
      <c r="C48" s="44" t="s">
        <v>347</v>
      </c>
      <c r="D48" s="87">
        <v>10409070</v>
      </c>
      <c r="E48" s="86">
        <v>540854.21</v>
      </c>
      <c r="F48" s="79">
        <f t="shared" si="0"/>
        <v>9868215.7899999991</v>
      </c>
    </row>
    <row r="49" spans="1:6" ht="15.75">
      <c r="A49" s="80" t="s">
        <v>223</v>
      </c>
      <c r="B49" s="81" t="s">
        <v>370</v>
      </c>
      <c r="C49" s="43" t="s">
        <v>197</v>
      </c>
      <c r="D49" s="82">
        <f>D50+D51</f>
        <v>13489000</v>
      </c>
      <c r="E49" s="82">
        <f>E50+E51</f>
        <v>146639.75</v>
      </c>
      <c r="F49" s="83">
        <f t="shared" si="0"/>
        <v>13342360.25</v>
      </c>
    </row>
    <row r="50" spans="1:6" ht="31.5">
      <c r="A50" s="84" t="s">
        <v>348</v>
      </c>
      <c r="B50" s="85" t="s">
        <v>370</v>
      </c>
      <c r="C50" s="44" t="s">
        <v>349</v>
      </c>
      <c r="D50" s="86">
        <v>7785000</v>
      </c>
      <c r="E50" s="86">
        <v>336</v>
      </c>
      <c r="F50" s="79">
        <f t="shared" si="0"/>
        <v>7784664</v>
      </c>
    </row>
    <row r="51" spans="1:6" ht="31.5">
      <c r="A51" s="84" t="s">
        <v>350</v>
      </c>
      <c r="B51" s="85" t="s">
        <v>370</v>
      </c>
      <c r="C51" s="44" t="s">
        <v>351</v>
      </c>
      <c r="D51" s="86">
        <v>5704000</v>
      </c>
      <c r="E51" s="86">
        <v>146303.75</v>
      </c>
      <c r="F51" s="79">
        <f t="shared" si="0"/>
        <v>5557696.25</v>
      </c>
    </row>
    <row r="52" spans="1:6" ht="15.75">
      <c r="A52" s="80" t="s">
        <v>224</v>
      </c>
      <c r="B52" s="81" t="s">
        <v>370</v>
      </c>
      <c r="C52" s="43" t="s">
        <v>989</v>
      </c>
      <c r="D52" s="82">
        <f>D53</f>
        <v>35360000</v>
      </c>
      <c r="E52" s="82">
        <f>E53</f>
        <v>4084816.06</v>
      </c>
      <c r="F52" s="83">
        <f t="shared" si="0"/>
        <v>31275183.940000001</v>
      </c>
    </row>
    <row r="53" spans="1:6" s="54" customFormat="1" ht="47.25">
      <c r="A53" s="84" t="s">
        <v>971</v>
      </c>
      <c r="B53" s="85" t="s">
        <v>370</v>
      </c>
      <c r="C53" s="44" t="s">
        <v>990</v>
      </c>
      <c r="D53" s="87">
        <v>35360000</v>
      </c>
      <c r="E53" s="86">
        <f>4067516.06+17300</f>
        <v>4084816.06</v>
      </c>
      <c r="F53" s="79">
        <f t="shared" si="0"/>
        <v>31275183.940000001</v>
      </c>
    </row>
    <row r="54" spans="1:6" ht="31.5">
      <c r="A54" s="80" t="s">
        <v>497</v>
      </c>
      <c r="B54" s="81" t="s">
        <v>370</v>
      </c>
      <c r="C54" s="43" t="s">
        <v>991</v>
      </c>
      <c r="D54" s="82">
        <f>D55+D63</f>
        <v>32567914.879999995</v>
      </c>
      <c r="E54" s="82">
        <f>E55+E63</f>
        <v>3313314.2399999998</v>
      </c>
      <c r="F54" s="83">
        <f t="shared" si="0"/>
        <v>29254600.639999997</v>
      </c>
    </row>
    <row r="55" spans="1:6" s="11" customFormat="1" ht="78.75" customHeight="1">
      <c r="A55" s="80" t="s">
        <v>398</v>
      </c>
      <c r="B55" s="81" t="s">
        <v>370</v>
      </c>
      <c r="C55" s="43" t="s">
        <v>374</v>
      </c>
      <c r="D55" s="82">
        <f>D56+D60+D59+D57+D58+D61+D62</f>
        <v>26044956.719999995</v>
      </c>
      <c r="E55" s="82">
        <f>E56+E60+E59+E57+E58+E61+E62</f>
        <v>2576099.7199999997</v>
      </c>
      <c r="F55" s="83">
        <f t="shared" si="0"/>
        <v>23468856.999999996</v>
      </c>
    </row>
    <row r="56" spans="1:6" s="11" customFormat="1" ht="94.5">
      <c r="A56" s="84" t="s">
        <v>428</v>
      </c>
      <c r="B56" s="85" t="s">
        <v>370</v>
      </c>
      <c r="C56" s="44" t="s">
        <v>72</v>
      </c>
      <c r="D56" s="86">
        <v>16957768.82</v>
      </c>
      <c r="E56" s="87">
        <v>1174347.31</v>
      </c>
      <c r="F56" s="79">
        <f t="shared" si="0"/>
        <v>15783421.51</v>
      </c>
    </row>
    <row r="57" spans="1:6" s="11" customFormat="1" ht="94.5">
      <c r="A57" s="84" t="s">
        <v>213</v>
      </c>
      <c r="B57" s="85" t="s">
        <v>370</v>
      </c>
      <c r="C57" s="44" t="s">
        <v>214</v>
      </c>
      <c r="D57" s="86">
        <v>4840192.95</v>
      </c>
      <c r="E57" s="87">
        <v>537117.12</v>
      </c>
      <c r="F57" s="79">
        <f t="shared" si="0"/>
        <v>4303075.83</v>
      </c>
    </row>
    <row r="58" spans="1:6" s="11" customFormat="1" ht="82.5" customHeight="1">
      <c r="A58" s="84" t="s">
        <v>733</v>
      </c>
      <c r="B58" s="85" t="s">
        <v>370</v>
      </c>
      <c r="C58" s="44" t="s">
        <v>734</v>
      </c>
      <c r="D58" s="86">
        <v>138764.79</v>
      </c>
      <c r="E58" s="87">
        <v>1675.42</v>
      </c>
      <c r="F58" s="79">
        <f t="shared" si="0"/>
        <v>137089.37</v>
      </c>
    </row>
    <row r="59" spans="1:6" s="11" customFormat="1" ht="78.75">
      <c r="A59" s="84" t="s">
        <v>189</v>
      </c>
      <c r="B59" s="85" t="s">
        <v>370</v>
      </c>
      <c r="C59" s="44" t="s">
        <v>125</v>
      </c>
      <c r="D59" s="87">
        <v>192372.04</v>
      </c>
      <c r="E59" s="86">
        <v>31536.400000000001</v>
      </c>
      <c r="F59" s="79">
        <f t="shared" si="0"/>
        <v>160835.64000000001</v>
      </c>
    </row>
    <row r="60" spans="1:6" ht="63">
      <c r="A60" s="84" t="s">
        <v>126</v>
      </c>
      <c r="B60" s="85" t="s">
        <v>370</v>
      </c>
      <c r="C60" s="44" t="s">
        <v>127</v>
      </c>
      <c r="D60" s="87">
        <v>3086644.22</v>
      </c>
      <c r="E60" s="86">
        <v>680671.47</v>
      </c>
      <c r="F60" s="79">
        <f t="shared" si="0"/>
        <v>2405972.75</v>
      </c>
    </row>
    <row r="61" spans="1:6" ht="47.25">
      <c r="A61" s="84" t="s">
        <v>128</v>
      </c>
      <c r="B61" s="85" t="s">
        <v>370</v>
      </c>
      <c r="C61" s="44" t="s">
        <v>129</v>
      </c>
      <c r="D61" s="87">
        <v>824409.68</v>
      </c>
      <c r="E61" s="86">
        <v>150752</v>
      </c>
      <c r="F61" s="79">
        <f t="shared" si="0"/>
        <v>673657.68</v>
      </c>
    </row>
    <row r="62" spans="1:6" ht="174" customHeight="1">
      <c r="A62" s="84" t="s">
        <v>3</v>
      </c>
      <c r="B62" s="85" t="s">
        <v>370</v>
      </c>
      <c r="C62" s="44" t="s">
        <v>4</v>
      </c>
      <c r="D62" s="87">
        <v>4804.22</v>
      </c>
      <c r="E62" s="86">
        <v>0</v>
      </c>
      <c r="F62" s="79">
        <f>IF(OR(D62&lt;=0,D62&lt;E62,D62-E62&lt;0),0,D62-E62)</f>
        <v>4804.22</v>
      </c>
    </row>
    <row r="63" spans="1:6" ht="78.75">
      <c r="A63" s="80" t="s">
        <v>103</v>
      </c>
      <c r="B63" s="81" t="s">
        <v>370</v>
      </c>
      <c r="C63" s="46" t="s">
        <v>954</v>
      </c>
      <c r="D63" s="82">
        <f>D66+D64+D65</f>
        <v>6522958.1600000001</v>
      </c>
      <c r="E63" s="82">
        <f>E66+E64+E65</f>
        <v>737214.52</v>
      </c>
      <c r="F63" s="83">
        <f t="shared" si="0"/>
        <v>5785743.6400000006</v>
      </c>
    </row>
    <row r="64" spans="1:6" ht="94.5">
      <c r="A64" s="84" t="s">
        <v>936</v>
      </c>
      <c r="B64" s="85" t="s">
        <v>370</v>
      </c>
      <c r="C64" s="45" t="s">
        <v>937</v>
      </c>
      <c r="D64" s="86">
        <v>4647015</v>
      </c>
      <c r="E64" s="86">
        <v>568568.59</v>
      </c>
      <c r="F64" s="79">
        <f t="shared" si="0"/>
        <v>4078446.41</v>
      </c>
    </row>
    <row r="65" spans="1:6" ht="141.75">
      <c r="A65" s="84" t="s">
        <v>57</v>
      </c>
      <c r="B65" s="85" t="s">
        <v>370</v>
      </c>
      <c r="C65" s="45" t="s">
        <v>692</v>
      </c>
      <c r="D65" s="86">
        <v>150699.6</v>
      </c>
      <c r="E65" s="86">
        <v>30200</v>
      </c>
      <c r="F65" s="79">
        <f t="shared" si="0"/>
        <v>120499.6</v>
      </c>
    </row>
    <row r="66" spans="1:6" ht="144.75" customHeight="1">
      <c r="A66" s="84" t="s">
        <v>987</v>
      </c>
      <c r="B66" s="85" t="s">
        <v>370</v>
      </c>
      <c r="C66" s="45" t="s">
        <v>988</v>
      </c>
      <c r="D66" s="86">
        <v>1725243.56</v>
      </c>
      <c r="E66" s="86">
        <v>138445.93</v>
      </c>
      <c r="F66" s="79">
        <f t="shared" si="0"/>
        <v>1586797.6300000001</v>
      </c>
    </row>
    <row r="67" spans="1:6" ht="31.5">
      <c r="A67" s="80" t="s">
        <v>89</v>
      </c>
      <c r="B67" s="81" t="s">
        <v>370</v>
      </c>
      <c r="C67" s="43" t="s">
        <v>955</v>
      </c>
      <c r="D67" s="82">
        <f>D68+D72</f>
        <v>125757386.95999999</v>
      </c>
      <c r="E67" s="82">
        <f>E68+E72</f>
        <v>21860720.829999998</v>
      </c>
      <c r="F67" s="83">
        <f t="shared" si="0"/>
        <v>103896666.13</v>
      </c>
    </row>
    <row r="68" spans="1:6" ht="15.75">
      <c r="A68" s="80" t="s">
        <v>28</v>
      </c>
      <c r="B68" s="81" t="s">
        <v>370</v>
      </c>
      <c r="C68" s="43" t="s">
        <v>956</v>
      </c>
      <c r="D68" s="82">
        <f>D69+D70+D71</f>
        <v>124662812.88</v>
      </c>
      <c r="E68" s="82">
        <f>E69+E70+E71</f>
        <v>21628404.169999998</v>
      </c>
      <c r="F68" s="83">
        <f t="shared" ref="F68:F98" si="2">IF(OR(D68&lt;=0,D68&lt;E68,D68-E68&lt;0),0,D68-E68)</f>
        <v>103034408.70999999</v>
      </c>
    </row>
    <row r="69" spans="1:6" s="11" customFormat="1" ht="47.25">
      <c r="A69" s="84" t="s">
        <v>680</v>
      </c>
      <c r="B69" s="85" t="s">
        <v>370</v>
      </c>
      <c r="C69" s="44" t="s">
        <v>681</v>
      </c>
      <c r="D69" s="86">
        <v>116236</v>
      </c>
      <c r="E69" s="86">
        <v>8600</v>
      </c>
      <c r="F69" s="79">
        <f t="shared" si="2"/>
        <v>107636</v>
      </c>
    </row>
    <row r="70" spans="1:6" ht="78.75">
      <c r="A70" s="84" t="s">
        <v>682</v>
      </c>
      <c r="B70" s="85" t="s">
        <v>370</v>
      </c>
      <c r="C70" s="44" t="s">
        <v>683</v>
      </c>
      <c r="D70" s="86">
        <v>119995212</v>
      </c>
      <c r="E70" s="86">
        <v>20880518.079999998</v>
      </c>
      <c r="F70" s="79">
        <f t="shared" si="2"/>
        <v>99114693.920000002</v>
      </c>
    </row>
    <row r="71" spans="1:6" ht="47.25">
      <c r="A71" s="84" t="s">
        <v>684</v>
      </c>
      <c r="B71" s="85" t="s">
        <v>370</v>
      </c>
      <c r="C71" s="44" t="s">
        <v>685</v>
      </c>
      <c r="D71" s="86">
        <v>4551364.88</v>
      </c>
      <c r="E71" s="86">
        <v>739286.09</v>
      </c>
      <c r="F71" s="79">
        <f>IF(OR(D71&lt;=0,D71&lt;E71,D71-E71&lt;0),0,D71-E71)</f>
        <v>3812078.79</v>
      </c>
    </row>
    <row r="72" spans="1:6" ht="15.75">
      <c r="A72" s="80" t="s">
        <v>902</v>
      </c>
      <c r="B72" s="81" t="s">
        <v>370</v>
      </c>
      <c r="C72" s="43" t="s">
        <v>957</v>
      </c>
      <c r="D72" s="82">
        <f>D73+D79+D76+D77+D75+D78+D74</f>
        <v>1094574.0800000001</v>
      </c>
      <c r="E72" s="82">
        <f>E73+E79+E76+E77+E75+E78+E74</f>
        <v>232316.66</v>
      </c>
      <c r="F72" s="83">
        <f t="shared" si="2"/>
        <v>862257.42</v>
      </c>
    </row>
    <row r="73" spans="1:6" ht="31.5">
      <c r="A73" s="84" t="s">
        <v>686</v>
      </c>
      <c r="B73" s="85" t="s">
        <v>370</v>
      </c>
      <c r="C73" s="44" t="s">
        <v>687</v>
      </c>
      <c r="D73" s="86">
        <v>839943</v>
      </c>
      <c r="E73" s="87">
        <v>20000</v>
      </c>
      <c r="F73" s="79">
        <f t="shared" si="2"/>
        <v>819943</v>
      </c>
    </row>
    <row r="74" spans="1:6" ht="31.5">
      <c r="A74" s="84" t="s">
        <v>119</v>
      </c>
      <c r="B74" s="85" t="s">
        <v>370</v>
      </c>
      <c r="C74" s="45" t="s">
        <v>1032</v>
      </c>
      <c r="D74" s="86">
        <v>0</v>
      </c>
      <c r="E74" s="87">
        <v>14213.48</v>
      </c>
      <c r="F74" s="79">
        <f>IF(OR(D74&lt;=0,D74&lt;E74,D74-E74&lt;0),0,D74-E74)</f>
        <v>0</v>
      </c>
    </row>
    <row r="75" spans="1:6" ht="31.5">
      <c r="A75" s="84" t="s">
        <v>119</v>
      </c>
      <c r="B75" s="85" t="s">
        <v>370</v>
      </c>
      <c r="C75" s="45" t="s">
        <v>120</v>
      </c>
      <c r="D75" s="86">
        <v>1492</v>
      </c>
      <c r="E75" s="87">
        <v>0</v>
      </c>
      <c r="F75" s="79">
        <f>IF(OR(D75&lt;=0,D75&lt;E75,D75-E75&lt;0),0,D75-E75)</f>
        <v>1492</v>
      </c>
    </row>
    <row r="76" spans="1:6" ht="31.5">
      <c r="A76" s="84" t="s">
        <v>121</v>
      </c>
      <c r="B76" s="85" t="s">
        <v>370</v>
      </c>
      <c r="C76" s="45" t="s">
        <v>122</v>
      </c>
      <c r="D76" s="86">
        <v>34717</v>
      </c>
      <c r="E76" s="87">
        <v>11888</v>
      </c>
      <c r="F76" s="79">
        <f t="shared" si="2"/>
        <v>22829</v>
      </c>
    </row>
    <row r="77" spans="1:6" ht="31.5">
      <c r="A77" s="84" t="s">
        <v>121</v>
      </c>
      <c r="B77" s="85" t="s">
        <v>370</v>
      </c>
      <c r="C77" s="45" t="s">
        <v>504</v>
      </c>
      <c r="D77" s="86">
        <v>199499.67</v>
      </c>
      <c r="E77" s="87">
        <v>172215.18</v>
      </c>
      <c r="F77" s="79">
        <f>IF(OR(D77&lt;=0,D77&lt;E77,D77-E77&lt;0),0,D77-E77)</f>
        <v>27284.49000000002</v>
      </c>
    </row>
    <row r="78" spans="1:6" ht="78.75">
      <c r="A78" s="84" t="s">
        <v>758</v>
      </c>
      <c r="B78" s="85" t="s">
        <v>370</v>
      </c>
      <c r="C78" s="45" t="s">
        <v>757</v>
      </c>
      <c r="D78" s="86">
        <v>0</v>
      </c>
      <c r="E78" s="87">
        <v>14000</v>
      </c>
      <c r="F78" s="79">
        <f>IF(OR(D78&lt;=0,D78&lt;E78,D78-E78&lt;0),0,D78-E78)</f>
        <v>0</v>
      </c>
    </row>
    <row r="79" spans="1:6" ht="66" customHeight="1">
      <c r="A79" s="84" t="s">
        <v>123</v>
      </c>
      <c r="B79" s="85" t="s">
        <v>370</v>
      </c>
      <c r="C79" s="45" t="s">
        <v>124</v>
      </c>
      <c r="D79" s="86">
        <v>18922.41</v>
      </c>
      <c r="E79" s="87">
        <v>0</v>
      </c>
      <c r="F79" s="79">
        <f t="shared" si="2"/>
        <v>18922.41</v>
      </c>
    </row>
    <row r="80" spans="1:6" ht="15.75">
      <c r="A80" s="80" t="s">
        <v>751</v>
      </c>
      <c r="B80" s="81" t="s">
        <v>370</v>
      </c>
      <c r="C80" s="43" t="s">
        <v>958</v>
      </c>
      <c r="D80" s="82">
        <f>D81+D84</f>
        <v>20108411.349999998</v>
      </c>
      <c r="E80" s="82">
        <f>E81+E84</f>
        <v>703658.75</v>
      </c>
      <c r="F80" s="83">
        <f t="shared" si="2"/>
        <v>19404752.599999998</v>
      </c>
    </row>
    <row r="81" spans="1:7" ht="31.5">
      <c r="A81" s="80" t="s">
        <v>375</v>
      </c>
      <c r="B81" s="81" t="s">
        <v>370</v>
      </c>
      <c r="C81" s="43" t="s">
        <v>959</v>
      </c>
      <c r="D81" s="82">
        <f>D82+D83</f>
        <v>560868.65</v>
      </c>
      <c r="E81" s="82">
        <f>E82+E83</f>
        <v>240458.75</v>
      </c>
      <c r="F81" s="83">
        <f t="shared" si="2"/>
        <v>320409.90000000002</v>
      </c>
    </row>
    <row r="82" spans="1:7" ht="47.25">
      <c r="A82" s="84" t="s">
        <v>753</v>
      </c>
      <c r="B82" s="85" t="s">
        <v>370</v>
      </c>
      <c r="C82" s="44" t="s">
        <v>754</v>
      </c>
      <c r="D82" s="86">
        <v>264298.65000000002</v>
      </c>
      <c r="E82" s="87">
        <v>189292.73</v>
      </c>
      <c r="F82" s="79">
        <f t="shared" si="2"/>
        <v>75005.920000000013</v>
      </c>
    </row>
    <row r="83" spans="1:7" ht="62.25" customHeight="1">
      <c r="A83" s="84" t="s">
        <v>747</v>
      </c>
      <c r="B83" s="85" t="s">
        <v>370</v>
      </c>
      <c r="C83" s="44" t="s">
        <v>748</v>
      </c>
      <c r="D83" s="86">
        <v>296570</v>
      </c>
      <c r="E83" s="87">
        <v>51166.02</v>
      </c>
      <c r="F83" s="79">
        <f t="shared" si="2"/>
        <v>245403.98</v>
      </c>
    </row>
    <row r="84" spans="1:7" ht="31.5">
      <c r="A84" s="80" t="s">
        <v>974</v>
      </c>
      <c r="B84" s="85"/>
      <c r="C84" s="43" t="s">
        <v>968</v>
      </c>
      <c r="D84" s="88">
        <f>D85</f>
        <v>19547542.699999999</v>
      </c>
      <c r="E84" s="82">
        <f>E85</f>
        <v>463200</v>
      </c>
      <c r="F84" s="83">
        <f t="shared" si="2"/>
        <v>19084342.699999999</v>
      </c>
    </row>
    <row r="85" spans="1:7" ht="47.25">
      <c r="A85" s="84" t="s">
        <v>755</v>
      </c>
      <c r="B85" s="85"/>
      <c r="C85" s="44" t="s">
        <v>756</v>
      </c>
      <c r="D85" s="102">
        <v>19547542.699999999</v>
      </c>
      <c r="E85" s="87">
        <v>463200</v>
      </c>
      <c r="F85" s="79">
        <f t="shared" si="2"/>
        <v>19084342.699999999</v>
      </c>
    </row>
    <row r="86" spans="1:7" ht="15.75">
      <c r="A86" s="80" t="s">
        <v>165</v>
      </c>
      <c r="B86" s="81" t="s">
        <v>370</v>
      </c>
      <c r="C86" s="43" t="s">
        <v>969</v>
      </c>
      <c r="D86" s="82">
        <f>D88+D89+D90+D91+D92+D93+D94+D95+D97+D98+D99+D103+D104+D105+D87+D100+D96+D101+D102</f>
        <v>2234556.04</v>
      </c>
      <c r="E86" s="82">
        <f>E88+E89+E90+E91+E92+E93+E94+E95+E97+E98+E99+E103+E104+E105+E87+E100+E96+E101+E102</f>
        <v>1606291.76</v>
      </c>
      <c r="F86" s="83">
        <f t="shared" si="2"/>
        <v>628264.28</v>
      </c>
    </row>
    <row r="87" spans="1:7" s="54" customFormat="1" ht="81" customHeight="1">
      <c r="A87" s="84" t="s">
        <v>1052</v>
      </c>
      <c r="B87" s="85" t="s">
        <v>370</v>
      </c>
      <c r="C87" s="45" t="s">
        <v>952</v>
      </c>
      <c r="D87" s="87">
        <v>13900</v>
      </c>
      <c r="E87" s="87">
        <v>6500</v>
      </c>
      <c r="F87" s="79">
        <f>IF(OR(D87&lt;=0,D87&lt;E87,D87-E87&lt;0),0,D87-E87)</f>
        <v>7400</v>
      </c>
    </row>
    <row r="88" spans="1:7" s="54" customFormat="1" ht="80.25" customHeight="1">
      <c r="A88" s="84" t="s">
        <v>1052</v>
      </c>
      <c r="B88" s="85" t="s">
        <v>370</v>
      </c>
      <c r="C88" s="45" t="s">
        <v>970</v>
      </c>
      <c r="D88" s="87">
        <v>8000</v>
      </c>
      <c r="E88" s="87">
        <v>1563.95</v>
      </c>
      <c r="F88" s="79">
        <f t="shared" si="2"/>
        <v>6436.05</v>
      </c>
    </row>
    <row r="89" spans="1:7" s="54" customFormat="1" ht="94.5">
      <c r="A89" s="84" t="s">
        <v>1053</v>
      </c>
      <c r="B89" s="85" t="s">
        <v>370</v>
      </c>
      <c r="C89" s="45" t="s">
        <v>429</v>
      </c>
      <c r="D89" s="87">
        <v>252900</v>
      </c>
      <c r="E89" s="87">
        <v>18375.240000000002</v>
      </c>
      <c r="F89" s="79">
        <f t="shared" si="2"/>
        <v>234524.76</v>
      </c>
    </row>
    <row r="90" spans="1:7" s="54" customFormat="1" ht="93" customHeight="1">
      <c r="A90" s="84" t="s">
        <v>1053</v>
      </c>
      <c r="B90" s="85" t="s">
        <v>370</v>
      </c>
      <c r="C90" s="45" t="s">
        <v>430</v>
      </c>
      <c r="D90" s="87">
        <v>11000</v>
      </c>
      <c r="E90" s="87">
        <v>0</v>
      </c>
      <c r="F90" s="79">
        <f t="shared" si="2"/>
        <v>11000</v>
      </c>
    </row>
    <row r="91" spans="1:7" s="54" customFormat="1" ht="63" customHeight="1">
      <c r="A91" s="84" t="s">
        <v>1105</v>
      </c>
      <c r="B91" s="85" t="s">
        <v>370</v>
      </c>
      <c r="C91" s="45" t="s">
        <v>431</v>
      </c>
      <c r="D91" s="87">
        <v>18600</v>
      </c>
      <c r="E91" s="87">
        <v>390.55</v>
      </c>
      <c r="F91" s="79">
        <f t="shared" si="2"/>
        <v>18209.45</v>
      </c>
    </row>
    <row r="92" spans="1:7" s="54" customFormat="1" ht="94.5">
      <c r="A92" s="84" t="s">
        <v>639</v>
      </c>
      <c r="B92" s="85" t="s">
        <v>370</v>
      </c>
      <c r="C92" s="45" t="s">
        <v>432</v>
      </c>
      <c r="D92" s="87">
        <v>3300</v>
      </c>
      <c r="E92" s="87">
        <v>0</v>
      </c>
      <c r="F92" s="79">
        <f t="shared" si="2"/>
        <v>3300</v>
      </c>
    </row>
    <row r="93" spans="1:7" s="54" customFormat="1" ht="95.25" customHeight="1">
      <c r="A93" s="84" t="s">
        <v>1061</v>
      </c>
      <c r="B93" s="85" t="s">
        <v>370</v>
      </c>
      <c r="C93" s="45" t="s">
        <v>433</v>
      </c>
      <c r="D93" s="87">
        <v>71600</v>
      </c>
      <c r="E93" s="87">
        <v>0</v>
      </c>
      <c r="F93" s="79">
        <f t="shared" si="2"/>
        <v>71600</v>
      </c>
    </row>
    <row r="94" spans="1:7" s="54" customFormat="1" ht="78.75">
      <c r="A94" s="84" t="s">
        <v>1051</v>
      </c>
      <c r="B94" s="85" t="s">
        <v>370</v>
      </c>
      <c r="C94" s="45" t="s">
        <v>434</v>
      </c>
      <c r="D94" s="87">
        <v>7200</v>
      </c>
      <c r="E94" s="87">
        <v>0</v>
      </c>
      <c r="F94" s="79">
        <f t="shared" si="2"/>
        <v>7200</v>
      </c>
      <c r="G94" s="106"/>
    </row>
    <row r="95" spans="1:7" s="54" customFormat="1" ht="78.75">
      <c r="A95" s="84" t="s">
        <v>965</v>
      </c>
      <c r="B95" s="85" t="s">
        <v>370</v>
      </c>
      <c r="C95" s="45" t="s">
        <v>435</v>
      </c>
      <c r="D95" s="87">
        <v>320900</v>
      </c>
      <c r="E95" s="87">
        <v>1750</v>
      </c>
      <c r="F95" s="79">
        <f t="shared" si="2"/>
        <v>319150</v>
      </c>
    </row>
    <row r="96" spans="1:7" s="54" customFormat="1" ht="78.75">
      <c r="A96" s="84" t="s">
        <v>965</v>
      </c>
      <c r="B96" s="85" t="s">
        <v>370</v>
      </c>
      <c r="C96" s="45" t="s">
        <v>390</v>
      </c>
      <c r="D96" s="87">
        <v>1000</v>
      </c>
      <c r="E96" s="87">
        <v>0</v>
      </c>
      <c r="F96" s="79">
        <f>IF(OR(D96&lt;=0,D96&lt;E96,D96-E96&lt;0),0,D96-E96)</f>
        <v>1000</v>
      </c>
    </row>
    <row r="97" spans="1:6" s="54" customFormat="1" ht="81" customHeight="1">
      <c r="A97" s="84" t="s">
        <v>426</v>
      </c>
      <c r="B97" s="85" t="s">
        <v>370</v>
      </c>
      <c r="C97" s="45" t="s">
        <v>528</v>
      </c>
      <c r="D97" s="87">
        <v>639900</v>
      </c>
      <c r="E97" s="87">
        <v>109713.87</v>
      </c>
      <c r="F97" s="79">
        <f t="shared" si="2"/>
        <v>530186.13</v>
      </c>
    </row>
    <row r="98" spans="1:6" s="54" customFormat="1" ht="79.5" customHeight="1">
      <c r="A98" s="84" t="s">
        <v>426</v>
      </c>
      <c r="B98" s="85" t="s">
        <v>370</v>
      </c>
      <c r="C98" s="45" t="s">
        <v>529</v>
      </c>
      <c r="D98" s="87">
        <v>4000</v>
      </c>
      <c r="E98" s="87">
        <v>500</v>
      </c>
      <c r="F98" s="79">
        <f t="shared" si="2"/>
        <v>3500</v>
      </c>
    </row>
    <row r="99" spans="1:6" ht="47.25">
      <c r="A99" s="84" t="s">
        <v>14</v>
      </c>
      <c r="B99" s="85" t="s">
        <v>370</v>
      </c>
      <c r="C99" s="45" t="s">
        <v>530</v>
      </c>
      <c r="D99" s="87">
        <v>131000</v>
      </c>
      <c r="E99" s="87">
        <v>3072.6</v>
      </c>
      <c r="F99" s="79">
        <f t="shared" ref="F99:F125" si="3">IF(OR(D99&lt;=0,D99&lt;E99,D99-E99&lt;0),0,D99-E99)</f>
        <v>127927.4</v>
      </c>
    </row>
    <row r="100" spans="1:6" ht="78.75">
      <c r="A100" s="84" t="s">
        <v>982</v>
      </c>
      <c r="B100" s="85" t="s">
        <v>370</v>
      </c>
      <c r="C100" s="45" t="s">
        <v>653</v>
      </c>
      <c r="D100" s="87">
        <v>0</v>
      </c>
      <c r="E100" s="87">
        <v>1411837.15</v>
      </c>
      <c r="F100" s="79">
        <f>IF(OR(D100&lt;=0,D100&lt;E100,D100-E100&lt;0),0,D100-E100)</f>
        <v>0</v>
      </c>
    </row>
    <row r="101" spans="1:6" ht="63">
      <c r="A101" s="84" t="s">
        <v>749</v>
      </c>
      <c r="B101" s="85" t="s">
        <v>370</v>
      </c>
      <c r="C101" s="45" t="s">
        <v>981</v>
      </c>
      <c r="D101" s="87">
        <v>0</v>
      </c>
      <c r="E101" s="87">
        <v>17280</v>
      </c>
      <c r="F101" s="79">
        <f>IF(OR(D101&lt;=0,D101&lt;E101,D101-E101&lt;0),0,D101-E101)</f>
        <v>0</v>
      </c>
    </row>
    <row r="102" spans="1:6" ht="63">
      <c r="A102" s="84" t="s">
        <v>1034</v>
      </c>
      <c r="B102" s="85" t="s">
        <v>370</v>
      </c>
      <c r="C102" s="45" t="s">
        <v>1033</v>
      </c>
      <c r="D102" s="87">
        <v>0</v>
      </c>
      <c r="E102" s="87">
        <v>31569.52</v>
      </c>
      <c r="F102" s="79">
        <f>IF(OR(D102&lt;=0,D102&lt;E102,D102-E102&lt;0),0,D102-E102)</f>
        <v>0</v>
      </c>
    </row>
    <row r="103" spans="1:6" ht="63">
      <c r="A103" s="84" t="s">
        <v>749</v>
      </c>
      <c r="B103" s="85" t="s">
        <v>370</v>
      </c>
      <c r="C103" s="45" t="s">
        <v>750</v>
      </c>
      <c r="D103" s="87">
        <v>97402.68</v>
      </c>
      <c r="E103" s="87">
        <v>0</v>
      </c>
      <c r="F103" s="79">
        <f t="shared" si="3"/>
        <v>97402.68</v>
      </c>
    </row>
    <row r="104" spans="1:6" s="54" customFormat="1" ht="164.25" customHeight="1">
      <c r="A104" s="84" t="s">
        <v>693</v>
      </c>
      <c r="B104" s="85" t="s">
        <v>370</v>
      </c>
      <c r="C104" s="45" t="s">
        <v>531</v>
      </c>
      <c r="D104" s="87">
        <v>165653.35999999999</v>
      </c>
      <c r="E104" s="87">
        <v>3738.88</v>
      </c>
      <c r="F104" s="79">
        <f t="shared" si="3"/>
        <v>161914.47999999998</v>
      </c>
    </row>
    <row r="105" spans="1:6" s="54" customFormat="1" ht="159" customHeight="1">
      <c r="A105" s="84" t="s">
        <v>693</v>
      </c>
      <c r="B105" s="85" t="s">
        <v>370</v>
      </c>
      <c r="C105" s="45" t="s">
        <v>532</v>
      </c>
      <c r="D105" s="87">
        <v>488200</v>
      </c>
      <c r="E105" s="87">
        <v>0</v>
      </c>
      <c r="F105" s="79">
        <f t="shared" si="3"/>
        <v>488200</v>
      </c>
    </row>
    <row r="106" spans="1:6" s="11" customFormat="1" ht="15.75">
      <c r="A106" s="98" t="s">
        <v>654</v>
      </c>
      <c r="B106" s="81" t="s">
        <v>370</v>
      </c>
      <c r="C106" s="46" t="s">
        <v>1085</v>
      </c>
      <c r="D106" s="82">
        <f>D108+D110+D107+D111+D109</f>
        <v>168026.81</v>
      </c>
      <c r="E106" s="82">
        <f>E108+E110+E107+E111+E109</f>
        <v>-76785.009999999995</v>
      </c>
      <c r="F106" s="83">
        <f t="shared" si="3"/>
        <v>244811.82</v>
      </c>
    </row>
    <row r="107" spans="1:6" s="11" customFormat="1" ht="31.5">
      <c r="A107" s="89" t="s">
        <v>476</v>
      </c>
      <c r="B107" s="85" t="s">
        <v>370</v>
      </c>
      <c r="C107" s="45" t="s">
        <v>387</v>
      </c>
      <c r="D107" s="87">
        <v>0</v>
      </c>
      <c r="E107" s="87">
        <v>883</v>
      </c>
      <c r="F107" s="79">
        <f>IF(OR(D107&lt;=0,D107&lt;E107,D107-E107&lt;0),0,D107-E107)</f>
        <v>0</v>
      </c>
    </row>
    <row r="108" spans="1:6" s="11" customFormat="1" ht="30.75" customHeight="1">
      <c r="A108" s="89" t="s">
        <v>476</v>
      </c>
      <c r="B108" s="85" t="s">
        <v>370</v>
      </c>
      <c r="C108" s="45" t="s">
        <v>652</v>
      </c>
      <c r="D108" s="87">
        <v>0</v>
      </c>
      <c r="E108" s="87">
        <v>-86078.45</v>
      </c>
      <c r="F108" s="79">
        <f t="shared" si="3"/>
        <v>0</v>
      </c>
    </row>
    <row r="109" spans="1:6" s="11" customFormat="1" ht="30.75" customHeight="1">
      <c r="A109" s="89" t="s">
        <v>476</v>
      </c>
      <c r="B109" s="85" t="s">
        <v>370</v>
      </c>
      <c r="C109" s="45" t="s">
        <v>1035</v>
      </c>
      <c r="D109" s="87">
        <v>0</v>
      </c>
      <c r="E109" s="87">
        <v>2430</v>
      </c>
      <c r="F109" s="79">
        <f>IF(OR(D109&lt;=0,D109&lt;E109,D109-E109&lt;0),0,D109-E109)</f>
        <v>0</v>
      </c>
    </row>
    <row r="110" spans="1:6" s="11" customFormat="1" ht="99" customHeight="1">
      <c r="A110" s="84" t="s">
        <v>328</v>
      </c>
      <c r="B110" s="85" t="s">
        <v>370</v>
      </c>
      <c r="C110" s="45" t="s">
        <v>329</v>
      </c>
      <c r="D110" s="87">
        <v>154334.44</v>
      </c>
      <c r="E110" s="87">
        <v>5980.44</v>
      </c>
      <c r="F110" s="79">
        <f t="shared" si="3"/>
        <v>148354</v>
      </c>
    </row>
    <row r="111" spans="1:6" s="11" customFormat="1" ht="99" customHeight="1">
      <c r="A111" s="84" t="s">
        <v>386</v>
      </c>
      <c r="B111" s="85" t="s">
        <v>370</v>
      </c>
      <c r="C111" s="45" t="s">
        <v>232</v>
      </c>
      <c r="D111" s="87">
        <v>13692.37</v>
      </c>
      <c r="E111" s="87">
        <v>0</v>
      </c>
      <c r="F111" s="79">
        <f>IF(OR(D111&lt;=0,D111&lt;E111,D111-E111&lt;0),0,D111-E111)</f>
        <v>13692.37</v>
      </c>
    </row>
    <row r="112" spans="1:6" ht="15.75">
      <c r="A112" s="80" t="s">
        <v>903</v>
      </c>
      <c r="B112" s="81" t="s">
        <v>370</v>
      </c>
      <c r="C112" s="43" t="s">
        <v>9</v>
      </c>
      <c r="D112" s="82">
        <f>D113+D156+D161+D153+D150</f>
        <v>1944916860</v>
      </c>
      <c r="E112" s="82">
        <f>E113+E156+E161+E153+E150</f>
        <v>217362633.04000002</v>
      </c>
      <c r="F112" s="83">
        <f t="shared" si="3"/>
        <v>1727554226.96</v>
      </c>
    </row>
    <row r="113" spans="1:6" ht="31.5">
      <c r="A113" s="80" t="s">
        <v>545</v>
      </c>
      <c r="B113" s="81" t="s">
        <v>370</v>
      </c>
      <c r="C113" s="43" t="s">
        <v>537</v>
      </c>
      <c r="D113" s="82">
        <f>D114+D117+D131+D148</f>
        <v>1944916860</v>
      </c>
      <c r="E113" s="82">
        <f>E114+E117+E131+E148</f>
        <v>215132897.38</v>
      </c>
      <c r="F113" s="83">
        <f t="shared" si="3"/>
        <v>1729783962.6199999</v>
      </c>
    </row>
    <row r="114" spans="1:6" s="11" customFormat="1" ht="15.75">
      <c r="A114" s="80" t="s">
        <v>540</v>
      </c>
      <c r="B114" s="81" t="s">
        <v>370</v>
      </c>
      <c r="C114" s="46" t="s">
        <v>444</v>
      </c>
      <c r="D114" s="82">
        <f>D115+D116</f>
        <v>236307000</v>
      </c>
      <c r="E114" s="82">
        <f>E115+E116</f>
        <v>44353000</v>
      </c>
      <c r="F114" s="83">
        <f t="shared" si="3"/>
        <v>191954000</v>
      </c>
    </row>
    <row r="115" spans="1:6" s="11" customFormat="1" ht="30" customHeight="1">
      <c r="A115" s="84" t="s">
        <v>330</v>
      </c>
      <c r="B115" s="85" t="s">
        <v>370</v>
      </c>
      <c r="C115" s="45" t="s">
        <v>331</v>
      </c>
      <c r="D115" s="87">
        <v>13474000</v>
      </c>
      <c r="E115" s="87">
        <v>3662000</v>
      </c>
      <c r="F115" s="79">
        <f t="shared" si="3"/>
        <v>9812000</v>
      </c>
    </row>
    <row r="116" spans="1:6" s="11" customFormat="1" ht="31.5" customHeight="1">
      <c r="A116" s="84" t="s">
        <v>332</v>
      </c>
      <c r="B116" s="85" t="s">
        <v>370</v>
      </c>
      <c r="C116" s="45" t="s">
        <v>333</v>
      </c>
      <c r="D116" s="87">
        <v>222833000</v>
      </c>
      <c r="E116" s="87">
        <v>40691000</v>
      </c>
      <c r="F116" s="79">
        <f t="shared" si="3"/>
        <v>182142000</v>
      </c>
    </row>
    <row r="117" spans="1:6" ht="31.5">
      <c r="A117" s="80" t="s">
        <v>376</v>
      </c>
      <c r="B117" s="81" t="s">
        <v>370</v>
      </c>
      <c r="C117" s="46" t="s">
        <v>8</v>
      </c>
      <c r="D117" s="82">
        <f>D122+D123+D120+D126+D127+D125+D119+D124+D118+D128+D129+D121+D130</f>
        <v>684724860</v>
      </c>
      <c r="E117" s="82">
        <f>E122+E123+E120+E126+E127+E125+E119+E124+E128+E118+E129+E121+E130</f>
        <v>9576400</v>
      </c>
      <c r="F117" s="83">
        <f t="shared" si="3"/>
        <v>675148460</v>
      </c>
    </row>
    <row r="118" spans="1:6" ht="31.5">
      <c r="A118" s="84" t="s">
        <v>334</v>
      </c>
      <c r="B118" s="85" t="s">
        <v>370</v>
      </c>
      <c r="C118" s="45" t="s">
        <v>335</v>
      </c>
      <c r="D118" s="87">
        <v>524986400</v>
      </c>
      <c r="E118" s="87">
        <v>0</v>
      </c>
      <c r="F118" s="79">
        <f>IF(OR(D118&lt;=0,D118&lt;E118,D118-E118&lt;0),0,D118-E118)</f>
        <v>524986400</v>
      </c>
    </row>
    <row r="119" spans="1:6" ht="31.5">
      <c r="A119" s="90" t="s">
        <v>336</v>
      </c>
      <c r="B119" s="85" t="s">
        <v>370</v>
      </c>
      <c r="C119" s="45" t="s">
        <v>337</v>
      </c>
      <c r="D119" s="87">
        <v>177400</v>
      </c>
      <c r="E119" s="87">
        <v>0</v>
      </c>
      <c r="F119" s="79">
        <f t="shared" si="3"/>
        <v>177400</v>
      </c>
    </row>
    <row r="120" spans="1:6" ht="31.5">
      <c r="A120" s="99" t="s">
        <v>491</v>
      </c>
      <c r="B120" s="85" t="s">
        <v>370</v>
      </c>
      <c r="C120" s="45" t="s">
        <v>492</v>
      </c>
      <c r="D120" s="87">
        <v>94000</v>
      </c>
      <c r="E120" s="87">
        <v>0</v>
      </c>
      <c r="F120" s="79">
        <f t="shared" si="3"/>
        <v>94000</v>
      </c>
    </row>
    <row r="121" spans="1:6" ht="31.5">
      <c r="A121" s="99" t="s">
        <v>668</v>
      </c>
      <c r="B121" s="85" t="s">
        <v>370</v>
      </c>
      <c r="C121" s="45" t="s">
        <v>691</v>
      </c>
      <c r="D121" s="87">
        <v>6400000</v>
      </c>
      <c r="E121" s="87">
        <v>0</v>
      </c>
      <c r="F121" s="79">
        <f>IF(OR(D121&lt;=0,D121&lt;E121,D121-E121&lt;0),0,D121-E121)</f>
        <v>6400000</v>
      </c>
    </row>
    <row r="122" spans="1:6" ht="47.25">
      <c r="A122" s="90" t="s">
        <v>669</v>
      </c>
      <c r="B122" s="85" t="s">
        <v>370</v>
      </c>
      <c r="C122" s="45" t="s">
        <v>670</v>
      </c>
      <c r="D122" s="86">
        <v>54183000</v>
      </c>
      <c r="E122" s="87">
        <v>9000000</v>
      </c>
      <c r="F122" s="79">
        <f t="shared" si="3"/>
        <v>45183000</v>
      </c>
    </row>
    <row r="123" spans="1:6" ht="48" customHeight="1">
      <c r="A123" s="90" t="s">
        <v>671</v>
      </c>
      <c r="B123" s="85" t="s">
        <v>370</v>
      </c>
      <c r="C123" s="45" t="s">
        <v>672</v>
      </c>
      <c r="D123" s="86">
        <v>15219500</v>
      </c>
      <c r="E123" s="87">
        <v>0</v>
      </c>
      <c r="F123" s="79">
        <f t="shared" si="3"/>
        <v>15219500</v>
      </c>
    </row>
    <row r="124" spans="1:6" ht="48.75" customHeight="1">
      <c r="A124" s="90" t="s">
        <v>617</v>
      </c>
      <c r="B124" s="85" t="s">
        <v>370</v>
      </c>
      <c r="C124" s="45" t="s">
        <v>618</v>
      </c>
      <c r="D124" s="86">
        <v>140400</v>
      </c>
      <c r="E124" s="87">
        <v>0</v>
      </c>
      <c r="F124" s="79">
        <f t="shared" si="3"/>
        <v>140400</v>
      </c>
    </row>
    <row r="125" spans="1:6" s="25" customFormat="1" ht="50.25" customHeight="1">
      <c r="A125" s="90" t="s">
        <v>619</v>
      </c>
      <c r="B125" s="85" t="s">
        <v>370</v>
      </c>
      <c r="C125" s="45" t="s">
        <v>620</v>
      </c>
      <c r="D125" s="86">
        <v>234200</v>
      </c>
      <c r="E125" s="87">
        <v>234200</v>
      </c>
      <c r="F125" s="79">
        <f t="shared" si="3"/>
        <v>0</v>
      </c>
    </row>
    <row r="126" spans="1:6" ht="30.75" customHeight="1">
      <c r="A126" s="99" t="s">
        <v>1042</v>
      </c>
      <c r="B126" s="85" t="s">
        <v>370</v>
      </c>
      <c r="C126" s="45" t="s">
        <v>263</v>
      </c>
      <c r="D126" s="86">
        <v>669700</v>
      </c>
      <c r="E126" s="87">
        <v>0</v>
      </c>
      <c r="F126" s="79">
        <f t="shared" ref="F126:F152" si="4">IF(OR(D126&lt;=0,D126&lt;E126,D126-E126&lt;0),0,D126-E126)</f>
        <v>669700</v>
      </c>
    </row>
    <row r="127" spans="1:6" ht="47.25">
      <c r="A127" s="99" t="s">
        <v>50</v>
      </c>
      <c r="B127" s="85" t="s">
        <v>370</v>
      </c>
      <c r="C127" s="45" t="s">
        <v>1043</v>
      </c>
      <c r="D127" s="87">
        <v>95000</v>
      </c>
      <c r="E127" s="87">
        <v>95000</v>
      </c>
      <c r="F127" s="79">
        <f t="shared" si="4"/>
        <v>0</v>
      </c>
    </row>
    <row r="128" spans="1:6" ht="78.75">
      <c r="A128" s="99" t="s">
        <v>690</v>
      </c>
      <c r="B128" s="85" t="s">
        <v>370</v>
      </c>
      <c r="C128" s="45" t="s">
        <v>51</v>
      </c>
      <c r="D128" s="87">
        <v>8972060</v>
      </c>
      <c r="E128" s="87">
        <v>0</v>
      </c>
      <c r="F128" s="79">
        <f t="shared" si="4"/>
        <v>8972060</v>
      </c>
    </row>
    <row r="129" spans="1:6" ht="51.75" customHeight="1">
      <c r="A129" s="99" t="s">
        <v>53</v>
      </c>
      <c r="B129" s="85" t="s">
        <v>370</v>
      </c>
      <c r="C129" s="45" t="s">
        <v>52</v>
      </c>
      <c r="D129" s="87">
        <v>247200</v>
      </c>
      <c r="E129" s="87">
        <v>247200</v>
      </c>
      <c r="F129" s="79">
        <f t="shared" si="4"/>
        <v>0</v>
      </c>
    </row>
    <row r="130" spans="1:6" ht="47.25">
      <c r="A130" s="99" t="s">
        <v>5</v>
      </c>
      <c r="B130" s="85" t="s">
        <v>370</v>
      </c>
      <c r="C130" s="45" t="s">
        <v>6</v>
      </c>
      <c r="D130" s="87">
        <v>73306000</v>
      </c>
      <c r="E130" s="87">
        <v>0</v>
      </c>
      <c r="F130" s="79">
        <f>IF(OR(D130&lt;=0,D130&lt;E130,D130-E130&lt;0),0,D130-E130)</f>
        <v>73306000</v>
      </c>
    </row>
    <row r="131" spans="1:6" ht="23.25" customHeight="1">
      <c r="A131" s="80" t="s">
        <v>481</v>
      </c>
      <c r="B131" s="81" t="s">
        <v>370</v>
      </c>
      <c r="C131" s="46" t="s">
        <v>942</v>
      </c>
      <c r="D131" s="82">
        <f>D132+D133+D134+D135+D136+D138+D142+D143+D144+D146+D147+D139+D145+D137+D140+D141</f>
        <v>1002339500</v>
      </c>
      <c r="E131" s="82">
        <f>E132+E133+E134+E135+E136+E138+E142+E143+E144+E146+E147+E139+E145+E137+E140+E141</f>
        <v>161203497.38</v>
      </c>
      <c r="F131" s="83">
        <f t="shared" si="4"/>
        <v>841136002.62</v>
      </c>
    </row>
    <row r="132" spans="1:6" ht="47.25">
      <c r="A132" s="84" t="s">
        <v>54</v>
      </c>
      <c r="B132" s="85" t="s">
        <v>370</v>
      </c>
      <c r="C132" s="45" t="s">
        <v>55</v>
      </c>
      <c r="D132" s="86">
        <v>8756300</v>
      </c>
      <c r="E132" s="87">
        <v>2406000</v>
      </c>
      <c r="F132" s="79">
        <f t="shared" si="4"/>
        <v>6350300</v>
      </c>
    </row>
    <row r="133" spans="1:6" ht="78.75">
      <c r="A133" s="84" t="s">
        <v>468</v>
      </c>
      <c r="B133" s="85" t="s">
        <v>370</v>
      </c>
      <c r="C133" s="45" t="s">
        <v>56</v>
      </c>
      <c r="D133" s="86">
        <v>90901200</v>
      </c>
      <c r="E133" s="86">
        <v>35000000</v>
      </c>
      <c r="F133" s="79">
        <f t="shared" si="4"/>
        <v>55901200</v>
      </c>
    </row>
    <row r="134" spans="1:6" ht="94.5">
      <c r="A134" s="84" t="s">
        <v>656</v>
      </c>
      <c r="B134" s="85" t="s">
        <v>370</v>
      </c>
      <c r="C134" s="45" t="s">
        <v>186</v>
      </c>
      <c r="D134" s="86">
        <v>302000</v>
      </c>
      <c r="E134" s="86">
        <v>50333.33</v>
      </c>
      <c r="F134" s="79">
        <f t="shared" si="4"/>
        <v>251666.66999999998</v>
      </c>
    </row>
    <row r="135" spans="1:6" ht="94.5">
      <c r="A135" s="84" t="s">
        <v>188</v>
      </c>
      <c r="B135" s="85" t="s">
        <v>370</v>
      </c>
      <c r="C135" s="45" t="s">
        <v>187</v>
      </c>
      <c r="D135" s="86">
        <v>200</v>
      </c>
      <c r="E135" s="86">
        <v>0</v>
      </c>
      <c r="F135" s="79">
        <f t="shared" si="4"/>
        <v>200</v>
      </c>
    </row>
    <row r="136" spans="1:6" ht="61.5" customHeight="1">
      <c r="A136" s="84" t="s">
        <v>560</v>
      </c>
      <c r="B136" s="85" t="s">
        <v>370</v>
      </c>
      <c r="C136" s="45" t="s">
        <v>73</v>
      </c>
      <c r="D136" s="86">
        <v>130800</v>
      </c>
      <c r="E136" s="86">
        <v>0</v>
      </c>
      <c r="F136" s="79">
        <f t="shared" si="4"/>
        <v>130800</v>
      </c>
    </row>
    <row r="137" spans="1:6" ht="94.5">
      <c r="A137" s="84" t="s">
        <v>74</v>
      </c>
      <c r="B137" s="85" t="s">
        <v>370</v>
      </c>
      <c r="C137" s="45" t="s">
        <v>75</v>
      </c>
      <c r="D137" s="86">
        <v>8362000</v>
      </c>
      <c r="E137" s="86">
        <v>0</v>
      </c>
      <c r="F137" s="79">
        <f t="shared" si="4"/>
        <v>8362000</v>
      </c>
    </row>
    <row r="138" spans="1:6" ht="78.75">
      <c r="A138" s="84" t="s">
        <v>505</v>
      </c>
      <c r="B138" s="85" t="s">
        <v>370</v>
      </c>
      <c r="C138" s="45" t="s">
        <v>506</v>
      </c>
      <c r="D138" s="86">
        <v>1688300</v>
      </c>
      <c r="E138" s="86">
        <v>0</v>
      </c>
      <c r="F138" s="79">
        <f t="shared" si="4"/>
        <v>1688300</v>
      </c>
    </row>
    <row r="139" spans="1:6" ht="126">
      <c r="A139" s="84" t="s">
        <v>507</v>
      </c>
      <c r="B139" s="85" t="s">
        <v>370</v>
      </c>
      <c r="C139" s="45" t="s">
        <v>508</v>
      </c>
      <c r="D139" s="86">
        <v>876500</v>
      </c>
      <c r="E139" s="87">
        <v>0</v>
      </c>
      <c r="F139" s="79">
        <f t="shared" si="4"/>
        <v>876500</v>
      </c>
    </row>
    <row r="140" spans="1:6" ht="82.5" customHeight="1">
      <c r="A140" s="84" t="s">
        <v>509</v>
      </c>
      <c r="B140" s="85" t="s">
        <v>370</v>
      </c>
      <c r="C140" s="45" t="s">
        <v>510</v>
      </c>
      <c r="D140" s="86">
        <v>139700</v>
      </c>
      <c r="E140" s="87">
        <v>0</v>
      </c>
      <c r="F140" s="79">
        <f t="shared" si="4"/>
        <v>139700</v>
      </c>
    </row>
    <row r="141" spans="1:6" ht="141.75">
      <c r="A141" s="84" t="s">
        <v>512</v>
      </c>
      <c r="B141" s="85" t="s">
        <v>370</v>
      </c>
      <c r="C141" s="45" t="s">
        <v>511</v>
      </c>
      <c r="D141" s="86">
        <v>200</v>
      </c>
      <c r="E141" s="87">
        <v>188.9</v>
      </c>
      <c r="F141" s="79">
        <f t="shared" si="4"/>
        <v>11.099999999999994</v>
      </c>
    </row>
    <row r="142" spans="1:6" ht="47.25" customHeight="1">
      <c r="A142" s="84" t="s">
        <v>513</v>
      </c>
      <c r="B142" s="85" t="s">
        <v>370</v>
      </c>
      <c r="C142" s="45" t="s">
        <v>514</v>
      </c>
      <c r="D142" s="86">
        <v>5119000</v>
      </c>
      <c r="E142" s="87">
        <v>587203.56999999995</v>
      </c>
      <c r="F142" s="79">
        <f t="shared" si="4"/>
        <v>4531796.43</v>
      </c>
    </row>
    <row r="143" spans="1:6" ht="45" customHeight="1">
      <c r="A143" s="84" t="s">
        <v>358</v>
      </c>
      <c r="B143" s="85" t="s">
        <v>370</v>
      </c>
      <c r="C143" s="45" t="s">
        <v>359</v>
      </c>
      <c r="D143" s="86">
        <v>194700</v>
      </c>
      <c r="E143" s="86">
        <v>56250</v>
      </c>
      <c r="F143" s="79">
        <f t="shared" si="4"/>
        <v>138450</v>
      </c>
    </row>
    <row r="144" spans="1:6" ht="29.25" customHeight="1">
      <c r="A144" s="84" t="s">
        <v>360</v>
      </c>
      <c r="B144" s="85" t="s">
        <v>370</v>
      </c>
      <c r="C144" s="45" t="s">
        <v>361</v>
      </c>
      <c r="D144" s="86">
        <v>34287500</v>
      </c>
      <c r="E144" s="86">
        <v>7438521.5800000001</v>
      </c>
      <c r="F144" s="79">
        <f t="shared" si="4"/>
        <v>26848978.420000002</v>
      </c>
    </row>
    <row r="145" spans="1:7" ht="47.25">
      <c r="A145" s="84" t="s">
        <v>362</v>
      </c>
      <c r="B145" s="85" t="s">
        <v>370</v>
      </c>
      <c r="C145" s="45" t="s">
        <v>363</v>
      </c>
      <c r="D145" s="86">
        <v>306100</v>
      </c>
      <c r="E145" s="86">
        <v>120000</v>
      </c>
      <c r="F145" s="79">
        <f t="shared" si="4"/>
        <v>186100</v>
      </c>
    </row>
    <row r="146" spans="1:7" ht="110.25">
      <c r="A146" s="84" t="s">
        <v>465</v>
      </c>
      <c r="B146" s="85" t="s">
        <v>370</v>
      </c>
      <c r="C146" s="45" t="s">
        <v>466</v>
      </c>
      <c r="D146" s="87">
        <v>464699000</v>
      </c>
      <c r="E146" s="86">
        <v>56796000</v>
      </c>
      <c r="F146" s="79">
        <f t="shared" si="4"/>
        <v>407903000</v>
      </c>
    </row>
    <row r="147" spans="1:7" ht="63">
      <c r="A147" s="84" t="s">
        <v>500</v>
      </c>
      <c r="B147" s="85" t="s">
        <v>370</v>
      </c>
      <c r="C147" s="45" t="s">
        <v>501</v>
      </c>
      <c r="D147" s="86">
        <v>386576000</v>
      </c>
      <c r="E147" s="86">
        <v>58749000</v>
      </c>
      <c r="F147" s="79">
        <f t="shared" si="4"/>
        <v>327827000</v>
      </c>
    </row>
    <row r="148" spans="1:7" ht="15.75">
      <c r="A148" s="80" t="s">
        <v>1073</v>
      </c>
      <c r="B148" s="81" t="s">
        <v>370</v>
      </c>
      <c r="C148" s="43" t="s">
        <v>638</v>
      </c>
      <c r="D148" s="88">
        <f>D149</f>
        <v>21545500</v>
      </c>
      <c r="E148" s="88">
        <f>E149</f>
        <v>0</v>
      </c>
      <c r="F148" s="83">
        <f t="shared" si="4"/>
        <v>21545500</v>
      </c>
    </row>
    <row r="149" spans="1:7" ht="63">
      <c r="A149" s="84" t="s">
        <v>502</v>
      </c>
      <c r="B149" s="85" t="s">
        <v>370</v>
      </c>
      <c r="C149" s="45" t="s">
        <v>503</v>
      </c>
      <c r="D149" s="86">
        <v>21545500</v>
      </c>
      <c r="E149" s="86">
        <v>0</v>
      </c>
      <c r="F149" s="79">
        <f t="shared" si="4"/>
        <v>21545500</v>
      </c>
    </row>
    <row r="150" spans="1:7" ht="31.5">
      <c r="A150" s="80" t="s">
        <v>1036</v>
      </c>
      <c r="B150" s="81" t="s">
        <v>370</v>
      </c>
      <c r="C150" s="46" t="s">
        <v>1037</v>
      </c>
      <c r="D150" s="88">
        <f>D152</f>
        <v>0</v>
      </c>
      <c r="E150" s="88">
        <f>E152</f>
        <v>16495.75</v>
      </c>
      <c r="F150" s="83">
        <f t="shared" si="4"/>
        <v>0</v>
      </c>
    </row>
    <row r="151" spans="1:7" ht="47.25">
      <c r="A151" s="80" t="s">
        <v>1038</v>
      </c>
      <c r="B151" s="81" t="s">
        <v>370</v>
      </c>
      <c r="C151" s="46" t="s">
        <v>1039</v>
      </c>
      <c r="D151" s="88">
        <f>D152</f>
        <v>0</v>
      </c>
      <c r="E151" s="88">
        <f>E152</f>
        <v>16495.75</v>
      </c>
      <c r="F151" s="83">
        <f t="shared" si="4"/>
        <v>0</v>
      </c>
    </row>
    <row r="152" spans="1:7" ht="31.5">
      <c r="A152" s="84" t="s">
        <v>1040</v>
      </c>
      <c r="B152" s="85" t="s">
        <v>370</v>
      </c>
      <c r="C152" s="45" t="s">
        <v>1041</v>
      </c>
      <c r="D152" s="86">
        <v>0</v>
      </c>
      <c r="E152" s="86">
        <v>16495.75</v>
      </c>
      <c r="F152" s="79">
        <f t="shared" si="4"/>
        <v>0</v>
      </c>
    </row>
    <row r="153" spans="1:7" ht="15.75">
      <c r="A153" s="124" t="s">
        <v>930</v>
      </c>
      <c r="B153" s="81" t="s">
        <v>370</v>
      </c>
      <c r="C153" s="46" t="s">
        <v>931</v>
      </c>
      <c r="D153" s="88">
        <f>D154</f>
        <v>0</v>
      </c>
      <c r="E153" s="88">
        <f>E154</f>
        <v>10723823.640000001</v>
      </c>
      <c r="F153" s="83">
        <f>IF(OR(D153&lt;=0,D153&lt;E153,D153-E153&lt;0),0,D153-E153)</f>
        <v>0</v>
      </c>
    </row>
    <row r="154" spans="1:7" ht="31.5">
      <c r="A154" s="124" t="s">
        <v>932</v>
      </c>
      <c r="B154" s="81" t="s">
        <v>370</v>
      </c>
      <c r="C154" s="46" t="s">
        <v>933</v>
      </c>
      <c r="D154" s="88">
        <f>SUM(D155)</f>
        <v>0</v>
      </c>
      <c r="E154" s="88">
        <f>E155</f>
        <v>10723823.640000001</v>
      </c>
      <c r="F154" s="83">
        <f>IF(OR(D154&lt;=0,D154&lt;E154,D154-E154&lt;0),0,D154-E154)</f>
        <v>0</v>
      </c>
    </row>
    <row r="155" spans="1:7" ht="21.75" customHeight="1">
      <c r="A155" s="84" t="s">
        <v>932</v>
      </c>
      <c r="B155" s="85" t="s">
        <v>370</v>
      </c>
      <c r="C155" s="45" t="s">
        <v>934</v>
      </c>
      <c r="D155" s="86">
        <v>0</v>
      </c>
      <c r="E155" s="86">
        <v>10723823.640000001</v>
      </c>
      <c r="F155" s="79">
        <f>IF(OR(D155&lt;=0,D155&lt;E155,D155-E155&lt;0),0,D155-E155)</f>
        <v>0</v>
      </c>
    </row>
    <row r="156" spans="1:7" ht="47.25">
      <c r="A156" s="80" t="s">
        <v>69</v>
      </c>
      <c r="B156" s="81" t="s">
        <v>370</v>
      </c>
      <c r="C156" s="46" t="s">
        <v>30</v>
      </c>
      <c r="D156" s="88">
        <f t="shared" ref="D156:E158" si="5">D157</f>
        <v>0</v>
      </c>
      <c r="E156" s="88">
        <f t="shared" si="5"/>
        <v>12013389.960000001</v>
      </c>
      <c r="F156" s="83">
        <f t="shared" ref="F156:F168" si="6">IF(OR(D156&lt;=0,D156&lt;E156,D156-E156&lt;0),0,D156-E156)</f>
        <v>0</v>
      </c>
    </row>
    <row r="157" spans="1:7" ht="81.75" customHeight="1">
      <c r="A157" s="80" t="s">
        <v>220</v>
      </c>
      <c r="B157" s="81" t="s">
        <v>370</v>
      </c>
      <c r="C157" s="46" t="s">
        <v>29</v>
      </c>
      <c r="D157" s="88">
        <f t="shared" si="5"/>
        <v>0</v>
      </c>
      <c r="E157" s="88">
        <f t="shared" si="5"/>
        <v>12013389.960000001</v>
      </c>
      <c r="F157" s="83">
        <f t="shared" si="6"/>
        <v>0</v>
      </c>
      <c r="G157" s="53"/>
    </row>
    <row r="158" spans="1:7" ht="78.75">
      <c r="A158" s="80" t="s">
        <v>458</v>
      </c>
      <c r="B158" s="81" t="s">
        <v>370</v>
      </c>
      <c r="C158" s="91" t="s">
        <v>744</v>
      </c>
      <c r="D158" s="82">
        <f t="shared" si="5"/>
        <v>0</v>
      </c>
      <c r="E158" s="82">
        <f t="shared" si="5"/>
        <v>12013389.960000001</v>
      </c>
      <c r="F158" s="83">
        <f t="shared" si="6"/>
        <v>0</v>
      </c>
    </row>
    <row r="159" spans="1:7" ht="31.5">
      <c r="A159" s="80" t="s">
        <v>478</v>
      </c>
      <c r="B159" s="81" t="s">
        <v>370</v>
      </c>
      <c r="C159" s="91" t="s">
        <v>743</v>
      </c>
      <c r="D159" s="82">
        <f>D160</f>
        <v>0</v>
      </c>
      <c r="E159" s="82">
        <f>E160</f>
        <v>12013389.960000001</v>
      </c>
      <c r="F159" s="83">
        <f t="shared" si="6"/>
        <v>0</v>
      </c>
    </row>
    <row r="160" spans="1:7" ht="31.5">
      <c r="A160" s="84" t="s">
        <v>459</v>
      </c>
      <c r="B160" s="85" t="s">
        <v>370</v>
      </c>
      <c r="C160" s="92" t="s">
        <v>209</v>
      </c>
      <c r="D160" s="87">
        <v>0</v>
      </c>
      <c r="E160" s="87">
        <v>12013389.960000001</v>
      </c>
      <c r="F160" s="79">
        <f t="shared" si="6"/>
        <v>0</v>
      </c>
    </row>
    <row r="161" spans="1:8" ht="47.25">
      <c r="A161" s="93" t="s">
        <v>477</v>
      </c>
      <c r="B161" s="81" t="s">
        <v>370</v>
      </c>
      <c r="C161" s="91" t="s">
        <v>655</v>
      </c>
      <c r="D161" s="82">
        <f>D162</f>
        <v>0</v>
      </c>
      <c r="E161" s="82">
        <f>E162</f>
        <v>-20523973.689999998</v>
      </c>
      <c r="F161" s="83">
        <f t="shared" si="6"/>
        <v>0</v>
      </c>
    </row>
    <row r="162" spans="1:8" ht="47.25">
      <c r="A162" s="93" t="s">
        <v>477</v>
      </c>
      <c r="B162" s="81" t="s">
        <v>370</v>
      </c>
      <c r="C162" s="91" t="s">
        <v>742</v>
      </c>
      <c r="D162" s="82">
        <f>D166+D168</f>
        <v>0</v>
      </c>
      <c r="E162" s="82">
        <f>E166+E168+E165+E163+E164+E167</f>
        <v>-20523973.689999998</v>
      </c>
      <c r="F162" s="83">
        <f t="shared" si="6"/>
        <v>0</v>
      </c>
    </row>
    <row r="163" spans="1:8" ht="63">
      <c r="A163" s="94" t="s">
        <v>211</v>
      </c>
      <c r="B163" s="85" t="s">
        <v>370</v>
      </c>
      <c r="C163" s="92" t="s">
        <v>210</v>
      </c>
      <c r="D163" s="87">
        <v>0</v>
      </c>
      <c r="E163" s="87">
        <v>-4981132.87</v>
      </c>
      <c r="F163" s="79">
        <f t="shared" si="6"/>
        <v>0</v>
      </c>
    </row>
    <row r="164" spans="1:8" ht="153" customHeight="1">
      <c r="A164" s="103" t="s">
        <v>327</v>
      </c>
      <c r="B164" s="85" t="s">
        <v>370</v>
      </c>
      <c r="C164" s="92" t="s">
        <v>325</v>
      </c>
      <c r="D164" s="87">
        <v>0</v>
      </c>
      <c r="E164" s="87">
        <v>-30201.88</v>
      </c>
      <c r="F164" s="79">
        <f t="shared" si="6"/>
        <v>0</v>
      </c>
    </row>
    <row r="165" spans="1:8" ht="110.25">
      <c r="A165" s="103" t="s">
        <v>324</v>
      </c>
      <c r="B165" s="85" t="s">
        <v>370</v>
      </c>
      <c r="C165" s="45" t="s">
        <v>326</v>
      </c>
      <c r="D165" s="86">
        <v>0</v>
      </c>
      <c r="E165" s="86">
        <v>-923753.34</v>
      </c>
      <c r="F165" s="79">
        <f t="shared" si="6"/>
        <v>0</v>
      </c>
    </row>
    <row r="166" spans="1:8" ht="46.5" customHeight="1">
      <c r="A166" s="89" t="s">
        <v>707</v>
      </c>
      <c r="B166" s="85" t="s">
        <v>370</v>
      </c>
      <c r="C166" s="45" t="s">
        <v>708</v>
      </c>
      <c r="D166" s="86">
        <v>0</v>
      </c>
      <c r="E166" s="86">
        <v>-4729226.38</v>
      </c>
      <c r="F166" s="79">
        <f t="shared" si="6"/>
        <v>0</v>
      </c>
      <c r="G166" s="153"/>
      <c r="H166" s="153"/>
    </row>
    <row r="167" spans="1:8" ht="46.5" customHeight="1">
      <c r="A167" s="89" t="s">
        <v>707</v>
      </c>
      <c r="B167" s="85" t="s">
        <v>370</v>
      </c>
      <c r="C167" s="45" t="s">
        <v>759</v>
      </c>
      <c r="D167" s="86">
        <v>0</v>
      </c>
      <c r="E167" s="86">
        <v>-177.7</v>
      </c>
      <c r="F167" s="79">
        <f>IF(OR(D167&lt;=0,D167&lt;E167,D167-E167&lt;0),0,D167-E167)</f>
        <v>0</v>
      </c>
      <c r="G167" s="126"/>
      <c r="H167" s="126"/>
    </row>
    <row r="168" spans="1:8" ht="59.25" customHeight="1">
      <c r="A168" s="89" t="s">
        <v>707</v>
      </c>
      <c r="B168" s="85" t="s">
        <v>370</v>
      </c>
      <c r="C168" s="45" t="s">
        <v>212</v>
      </c>
      <c r="D168" s="86">
        <v>0</v>
      </c>
      <c r="E168" s="86">
        <v>-9859481.5199999996</v>
      </c>
      <c r="F168" s="79">
        <f t="shared" si="6"/>
        <v>0</v>
      </c>
    </row>
    <row r="169" spans="1:8">
      <c r="C169" s="17"/>
      <c r="D169" s="95"/>
      <c r="E169" s="96"/>
    </row>
    <row r="170" spans="1:8">
      <c r="A170" s="60"/>
      <c r="C170" s="17"/>
      <c r="D170" s="97"/>
      <c r="E170" s="97"/>
    </row>
    <row r="171" spans="1:8">
      <c r="C171" s="17"/>
      <c r="D171" s="95"/>
      <c r="E171" s="96"/>
    </row>
    <row r="172" spans="1:8">
      <c r="C172" s="17"/>
      <c r="D172" s="95"/>
      <c r="E172" s="96"/>
    </row>
    <row r="173" spans="1:8">
      <c r="C173" s="17"/>
      <c r="D173" s="95"/>
      <c r="E173" s="96"/>
    </row>
    <row r="174" spans="1:8">
      <c r="C174" s="17"/>
    </row>
    <row r="175" spans="1:8">
      <c r="C175" s="17"/>
    </row>
    <row r="176" spans="1:8">
      <c r="C176" s="17"/>
    </row>
    <row r="177" spans="1:5" ht="12.75">
      <c r="A177" s="60"/>
      <c r="C177" s="17"/>
      <c r="D177" s="60"/>
      <c r="E177" s="60"/>
    </row>
    <row r="178" spans="1:5" ht="12.75">
      <c r="A178" s="60"/>
      <c r="C178" s="17"/>
      <c r="D178" s="60"/>
      <c r="E178" s="60"/>
    </row>
    <row r="179" spans="1:5" ht="12.75">
      <c r="A179" s="60"/>
      <c r="C179" s="17"/>
      <c r="D179" s="60"/>
      <c r="E179" s="60"/>
    </row>
    <row r="180" spans="1:5" ht="12.75">
      <c r="A180" s="60"/>
      <c r="C180" s="17"/>
      <c r="D180" s="60"/>
      <c r="E180" s="60"/>
    </row>
    <row r="181" spans="1:5" ht="12.75">
      <c r="A181" s="60"/>
      <c r="C181" s="17"/>
      <c r="D181" s="60"/>
      <c r="E181" s="60"/>
    </row>
    <row r="182" spans="1:5" ht="12.75">
      <c r="A182" s="60"/>
      <c r="C182" s="17"/>
      <c r="D182" s="60"/>
      <c r="E182" s="60"/>
    </row>
    <row r="183" spans="1:5" ht="12.75">
      <c r="A183" s="60"/>
      <c r="C183" s="17"/>
      <c r="D183" s="60"/>
      <c r="E183" s="60"/>
    </row>
    <row r="184" spans="1:5" ht="12.75">
      <c r="A184" s="60"/>
      <c r="C184" s="17"/>
      <c r="D184" s="60"/>
      <c r="E184" s="60"/>
    </row>
    <row r="185" spans="1:5" ht="12.75">
      <c r="A185" s="60"/>
      <c r="C185" s="17"/>
      <c r="D185" s="60"/>
      <c r="E185" s="60"/>
    </row>
    <row r="186" spans="1:5" ht="12.75">
      <c r="A186" s="60"/>
      <c r="C186" s="17"/>
      <c r="D186" s="60"/>
      <c r="E186" s="60"/>
    </row>
    <row r="187" spans="1:5" ht="12.75">
      <c r="A187" s="60"/>
      <c r="C187" s="17"/>
      <c r="D187" s="60"/>
      <c r="E187" s="60"/>
    </row>
    <row r="188" spans="1:5" ht="12.75">
      <c r="A188" s="60"/>
      <c r="C188" s="17"/>
      <c r="D188" s="60"/>
      <c r="E188" s="60"/>
    </row>
    <row r="189" spans="1:5" ht="12.75">
      <c r="A189" s="60"/>
      <c r="C189" s="17"/>
      <c r="D189" s="60"/>
      <c r="E189" s="60"/>
    </row>
    <row r="190" spans="1:5" ht="12.75">
      <c r="A190" s="60"/>
      <c r="C190" s="17"/>
      <c r="D190" s="60"/>
      <c r="E190" s="60"/>
    </row>
    <row r="191" spans="1:5" ht="12.75">
      <c r="A191" s="60"/>
      <c r="C191" s="17"/>
      <c r="D191" s="60"/>
      <c r="E191" s="60"/>
    </row>
    <row r="192" spans="1:5" ht="12.75">
      <c r="A192" s="60"/>
      <c r="C192" s="17"/>
      <c r="D192" s="60"/>
      <c r="E192" s="60"/>
    </row>
    <row r="193" spans="1:5" ht="12.75">
      <c r="A193" s="60"/>
      <c r="C193" s="17"/>
      <c r="D193" s="60"/>
      <c r="E193" s="60"/>
    </row>
    <row r="194" spans="1:5" ht="12.75">
      <c r="A194" s="60"/>
      <c r="C194" s="17"/>
      <c r="D194" s="60"/>
      <c r="E194" s="60"/>
    </row>
    <row r="195" spans="1:5" ht="12.75">
      <c r="A195" s="60"/>
      <c r="C195" s="17"/>
      <c r="D195" s="60"/>
      <c r="E195" s="60"/>
    </row>
    <row r="196" spans="1:5" ht="12.75">
      <c r="A196" s="60"/>
      <c r="C196" s="17"/>
      <c r="D196" s="60"/>
      <c r="E196" s="60"/>
    </row>
    <row r="197" spans="1:5" ht="12.75">
      <c r="A197" s="60"/>
      <c r="C197" s="17"/>
      <c r="D197" s="60"/>
      <c r="E197" s="60"/>
    </row>
    <row r="198" spans="1:5" ht="12.75">
      <c r="A198" s="60"/>
      <c r="C198" s="17"/>
      <c r="D198" s="60"/>
      <c r="E198" s="60"/>
    </row>
    <row r="199" spans="1:5" ht="12.75">
      <c r="A199" s="60"/>
      <c r="C199" s="17"/>
      <c r="D199" s="60"/>
      <c r="E199" s="60"/>
    </row>
    <row r="200" spans="1:5" ht="12.75">
      <c r="A200" s="60"/>
      <c r="C200" s="17"/>
      <c r="D200" s="60"/>
      <c r="E200" s="60"/>
    </row>
    <row r="201" spans="1:5" ht="12.75">
      <c r="A201" s="60"/>
      <c r="C201" s="17"/>
      <c r="D201" s="60"/>
      <c r="E201" s="60"/>
    </row>
    <row r="202" spans="1:5" ht="12.75">
      <c r="A202" s="60"/>
      <c r="C202" s="17"/>
      <c r="D202" s="60"/>
      <c r="E202" s="60"/>
    </row>
    <row r="203" spans="1:5" ht="12.75">
      <c r="A203" s="60"/>
      <c r="C203" s="17"/>
      <c r="D203" s="60"/>
      <c r="E203" s="60"/>
    </row>
    <row r="204" spans="1:5" ht="12.75">
      <c r="A204" s="60"/>
      <c r="C204" s="17"/>
      <c r="D204" s="60"/>
      <c r="E204" s="60"/>
    </row>
    <row r="205" spans="1:5" ht="12.75">
      <c r="A205" s="60"/>
      <c r="C205" s="17"/>
      <c r="D205" s="60"/>
      <c r="E205" s="60"/>
    </row>
    <row r="206" spans="1:5" ht="12.75">
      <c r="A206" s="60"/>
      <c r="C206" s="17"/>
      <c r="D206" s="60"/>
      <c r="E206" s="60"/>
    </row>
    <row r="207" spans="1:5" ht="12.75">
      <c r="A207" s="60"/>
      <c r="C207" s="17"/>
      <c r="D207" s="60"/>
      <c r="E207" s="60"/>
    </row>
    <row r="208" spans="1:5" ht="12.75">
      <c r="A208" s="60"/>
      <c r="C208" s="17"/>
      <c r="D208" s="60"/>
      <c r="E208" s="60"/>
    </row>
    <row r="209" spans="1:5" ht="12.75">
      <c r="A209" s="60"/>
      <c r="C209" s="17"/>
      <c r="D209" s="60"/>
      <c r="E209" s="60"/>
    </row>
    <row r="210" spans="1:5" ht="12.75">
      <c r="A210" s="60"/>
      <c r="C210" s="17"/>
      <c r="D210" s="60"/>
      <c r="E210" s="60"/>
    </row>
    <row r="211" spans="1:5" ht="12.75">
      <c r="A211" s="60"/>
      <c r="C211" s="17"/>
      <c r="D211" s="60"/>
      <c r="E211" s="60"/>
    </row>
    <row r="212" spans="1:5" ht="12.75">
      <c r="A212" s="60"/>
      <c r="C212" s="17"/>
      <c r="D212" s="60"/>
      <c r="E212" s="60"/>
    </row>
    <row r="213" spans="1:5" ht="12.75">
      <c r="A213" s="60"/>
      <c r="C213" s="17"/>
      <c r="D213" s="60"/>
      <c r="E213" s="60"/>
    </row>
    <row r="214" spans="1:5" ht="12.75">
      <c r="A214" s="60"/>
      <c r="C214" s="17"/>
      <c r="D214" s="60"/>
      <c r="E214" s="60"/>
    </row>
    <row r="215" spans="1:5" ht="12.75">
      <c r="A215" s="60"/>
      <c r="C215" s="17"/>
      <c r="D215" s="60"/>
      <c r="E215" s="60"/>
    </row>
    <row r="216" spans="1:5" ht="12.75">
      <c r="A216" s="60"/>
      <c r="C216" s="17"/>
      <c r="D216" s="60"/>
      <c r="E216" s="60"/>
    </row>
    <row r="217" spans="1:5" ht="12.75">
      <c r="A217" s="60"/>
      <c r="C217" s="17"/>
      <c r="D217" s="60"/>
      <c r="E217" s="60"/>
    </row>
    <row r="218" spans="1:5" ht="12.75">
      <c r="A218" s="60"/>
      <c r="C218" s="17"/>
      <c r="D218" s="60"/>
      <c r="E218" s="60"/>
    </row>
    <row r="219" spans="1:5" ht="12.75">
      <c r="A219" s="60"/>
      <c r="C219" s="17"/>
      <c r="D219" s="60"/>
      <c r="E219" s="60"/>
    </row>
    <row r="220" spans="1:5" ht="12.75">
      <c r="A220" s="60"/>
      <c r="C220" s="17"/>
      <c r="D220" s="60"/>
      <c r="E220" s="60"/>
    </row>
    <row r="221" spans="1:5" ht="12.75">
      <c r="A221" s="60"/>
      <c r="C221" s="17"/>
      <c r="D221" s="60"/>
      <c r="E221" s="60"/>
    </row>
    <row r="222" spans="1:5" ht="12.75">
      <c r="A222" s="60"/>
      <c r="C222" s="17"/>
      <c r="D222" s="60"/>
      <c r="E222" s="60"/>
    </row>
    <row r="223" spans="1:5" ht="12.75">
      <c r="A223" s="60"/>
      <c r="C223" s="17"/>
      <c r="D223" s="60"/>
      <c r="E223" s="60"/>
    </row>
    <row r="224" spans="1:5" ht="12.75">
      <c r="A224" s="60"/>
      <c r="C224" s="17"/>
      <c r="D224" s="60"/>
      <c r="E224" s="60"/>
    </row>
    <row r="225" spans="1:5" ht="12.75">
      <c r="A225" s="60"/>
      <c r="C225" s="17"/>
      <c r="D225" s="60"/>
      <c r="E225" s="60"/>
    </row>
    <row r="226" spans="1:5" ht="12.75">
      <c r="A226" s="60"/>
      <c r="C226" s="17"/>
      <c r="D226" s="60"/>
      <c r="E226" s="60"/>
    </row>
    <row r="227" spans="1:5" ht="12.75">
      <c r="A227" s="60"/>
      <c r="C227" s="17"/>
      <c r="D227" s="60"/>
      <c r="E227" s="60"/>
    </row>
    <row r="228" spans="1:5" ht="12.75">
      <c r="A228" s="60"/>
      <c r="C228" s="17"/>
      <c r="D228" s="60"/>
      <c r="E228" s="60"/>
    </row>
    <row r="229" spans="1:5" ht="12.75">
      <c r="A229" s="60"/>
      <c r="C229" s="17"/>
      <c r="D229" s="60"/>
      <c r="E229" s="60"/>
    </row>
    <row r="230" spans="1:5" ht="12.75">
      <c r="A230" s="60"/>
      <c r="C230" s="17"/>
      <c r="D230" s="60"/>
      <c r="E230" s="60"/>
    </row>
    <row r="231" spans="1:5" ht="12.75">
      <c r="A231" s="60"/>
      <c r="C231" s="17"/>
      <c r="D231" s="60"/>
      <c r="E231" s="60"/>
    </row>
    <row r="232" spans="1:5" ht="12.75">
      <c r="A232" s="60"/>
      <c r="C232" s="17"/>
      <c r="D232" s="60"/>
      <c r="E232" s="60"/>
    </row>
    <row r="233" spans="1:5" ht="12.75">
      <c r="A233" s="60"/>
      <c r="C233" s="17"/>
      <c r="D233" s="60"/>
      <c r="E233" s="60"/>
    </row>
    <row r="234" spans="1:5" ht="12.75">
      <c r="A234" s="60"/>
      <c r="C234" s="17"/>
      <c r="D234" s="60"/>
      <c r="E234" s="60"/>
    </row>
    <row r="235" spans="1:5" ht="12.75">
      <c r="A235" s="60"/>
      <c r="C235" s="17"/>
      <c r="D235" s="60"/>
      <c r="E235" s="60"/>
    </row>
    <row r="236" spans="1:5" ht="12.75">
      <c r="A236" s="60"/>
      <c r="C236" s="17"/>
      <c r="D236" s="60"/>
      <c r="E236" s="60"/>
    </row>
    <row r="237" spans="1:5" ht="12.75">
      <c r="A237" s="60"/>
      <c r="C237" s="17"/>
      <c r="D237" s="60"/>
      <c r="E237" s="60"/>
    </row>
    <row r="238" spans="1:5" ht="12.75">
      <c r="A238" s="60"/>
      <c r="C238" s="17"/>
      <c r="D238" s="60"/>
      <c r="E238" s="60"/>
    </row>
    <row r="239" spans="1:5" ht="12.75">
      <c r="A239" s="60"/>
      <c r="C239" s="17"/>
      <c r="D239" s="60"/>
      <c r="E239" s="60"/>
    </row>
    <row r="240" spans="1:5" ht="12.75">
      <c r="A240" s="60"/>
      <c r="C240" s="17"/>
      <c r="D240" s="60"/>
      <c r="E240" s="60"/>
    </row>
    <row r="241" spans="1:5" ht="12.75">
      <c r="A241" s="60"/>
      <c r="C241" s="17"/>
      <c r="D241" s="60"/>
      <c r="E241" s="60"/>
    </row>
    <row r="242" spans="1:5" ht="12.75">
      <c r="A242" s="60"/>
      <c r="C242" s="17"/>
      <c r="D242" s="60"/>
      <c r="E242" s="60"/>
    </row>
    <row r="243" spans="1:5" ht="12.75">
      <c r="A243" s="60"/>
      <c r="C243" s="17"/>
      <c r="D243" s="60"/>
      <c r="E243" s="60"/>
    </row>
    <row r="244" spans="1:5" ht="12.75">
      <c r="A244" s="60"/>
      <c r="C244" s="17"/>
      <c r="D244" s="60"/>
      <c r="E244" s="60"/>
    </row>
    <row r="245" spans="1:5" ht="12.75">
      <c r="A245" s="60"/>
      <c r="C245" s="17"/>
      <c r="D245" s="60"/>
      <c r="E245" s="60"/>
    </row>
    <row r="246" spans="1:5" ht="12.75">
      <c r="A246" s="60"/>
      <c r="C246" s="17"/>
      <c r="D246" s="60"/>
      <c r="E246" s="60"/>
    </row>
    <row r="247" spans="1:5" ht="12.75">
      <c r="A247" s="60"/>
      <c r="C247" s="17"/>
      <c r="D247" s="60"/>
      <c r="E247" s="60"/>
    </row>
    <row r="248" spans="1:5" ht="12.75">
      <c r="A248" s="60"/>
      <c r="C248" s="17"/>
      <c r="D248" s="60"/>
      <c r="E248" s="60"/>
    </row>
    <row r="249" spans="1:5" ht="12.75">
      <c r="A249" s="60"/>
      <c r="C249" s="17"/>
      <c r="D249" s="60"/>
      <c r="E249" s="60"/>
    </row>
    <row r="250" spans="1:5" ht="12.75">
      <c r="A250" s="60"/>
      <c r="C250" s="17"/>
      <c r="D250" s="60"/>
      <c r="E250" s="60"/>
    </row>
    <row r="251" spans="1:5" ht="12.75">
      <c r="A251" s="60"/>
      <c r="C251" s="17"/>
      <c r="D251" s="60"/>
      <c r="E251" s="60"/>
    </row>
    <row r="252" spans="1:5" ht="12.75">
      <c r="A252" s="60"/>
      <c r="C252" s="17"/>
      <c r="D252" s="60"/>
      <c r="E252" s="60"/>
    </row>
    <row r="253" spans="1:5" ht="12.75">
      <c r="A253" s="60"/>
      <c r="C253" s="17"/>
      <c r="D253" s="60"/>
      <c r="E253" s="60"/>
    </row>
    <row r="254" spans="1:5" ht="12.75">
      <c r="A254" s="60"/>
      <c r="C254" s="17"/>
      <c r="D254" s="60"/>
      <c r="E254" s="60"/>
    </row>
    <row r="255" spans="1:5" ht="12.75">
      <c r="A255" s="60"/>
      <c r="C255" s="17"/>
      <c r="D255" s="60"/>
      <c r="E255" s="60"/>
    </row>
    <row r="256" spans="1:5" ht="12.75">
      <c r="A256" s="60"/>
      <c r="C256" s="17"/>
      <c r="D256" s="60"/>
      <c r="E256" s="60"/>
    </row>
    <row r="257" spans="1:5" ht="12.75">
      <c r="A257" s="60"/>
      <c r="C257" s="17"/>
      <c r="D257" s="60"/>
      <c r="E257" s="60"/>
    </row>
    <row r="258" spans="1:5" ht="12.75">
      <c r="A258" s="60"/>
      <c r="C258" s="17"/>
      <c r="D258" s="60"/>
      <c r="E258" s="60"/>
    </row>
    <row r="259" spans="1:5" ht="12.75">
      <c r="A259" s="60"/>
      <c r="C259" s="17"/>
      <c r="D259" s="60"/>
      <c r="E259" s="60"/>
    </row>
    <row r="260" spans="1:5" ht="12.75">
      <c r="A260" s="60"/>
      <c r="C260" s="17"/>
      <c r="D260" s="60"/>
      <c r="E260" s="60"/>
    </row>
    <row r="261" spans="1:5" ht="12.75">
      <c r="A261" s="60"/>
      <c r="C261" s="17"/>
      <c r="D261" s="60"/>
      <c r="E261" s="60"/>
    </row>
    <row r="262" spans="1:5" ht="12.75">
      <c r="A262" s="60"/>
      <c r="C262" s="17"/>
      <c r="D262" s="60"/>
      <c r="E262" s="60"/>
    </row>
    <row r="263" spans="1:5" ht="12.75">
      <c r="A263" s="60"/>
      <c r="C263" s="17"/>
      <c r="D263" s="60"/>
      <c r="E263" s="60"/>
    </row>
    <row r="264" spans="1:5" ht="12.75">
      <c r="A264" s="60"/>
      <c r="C264" s="17"/>
      <c r="D264" s="60"/>
      <c r="E264" s="60"/>
    </row>
    <row r="265" spans="1:5" ht="12.75">
      <c r="A265" s="60"/>
      <c r="C265" s="17"/>
      <c r="D265" s="60"/>
      <c r="E265" s="60"/>
    </row>
    <row r="266" spans="1:5" ht="12.75">
      <c r="A266" s="60"/>
      <c r="C266" s="17"/>
      <c r="D266" s="60"/>
      <c r="E266" s="60"/>
    </row>
    <row r="267" spans="1:5" ht="12.75">
      <c r="A267" s="60"/>
      <c r="C267" s="17"/>
      <c r="D267" s="60"/>
      <c r="E267" s="60"/>
    </row>
    <row r="268" spans="1:5" ht="12.75">
      <c r="A268" s="60"/>
      <c r="C268" s="17"/>
      <c r="D268" s="60"/>
      <c r="E268" s="60"/>
    </row>
    <row r="269" spans="1:5" ht="12.75">
      <c r="A269" s="60"/>
      <c r="C269" s="17"/>
      <c r="D269" s="60"/>
      <c r="E269" s="60"/>
    </row>
    <row r="270" spans="1:5" ht="12.75">
      <c r="A270" s="60"/>
      <c r="C270" s="17"/>
      <c r="D270" s="60"/>
      <c r="E270" s="60"/>
    </row>
    <row r="271" spans="1:5" ht="12.75">
      <c r="A271" s="60"/>
      <c r="C271" s="17"/>
      <c r="D271" s="60"/>
      <c r="E271" s="60"/>
    </row>
    <row r="272" spans="1:5" ht="12.75">
      <c r="A272" s="60"/>
      <c r="C272" s="17"/>
      <c r="D272" s="60"/>
      <c r="E272" s="60"/>
    </row>
    <row r="273" spans="1:5" ht="12.75">
      <c r="A273" s="60"/>
      <c r="C273" s="17"/>
      <c r="D273" s="60"/>
      <c r="E273" s="60"/>
    </row>
    <row r="274" spans="1:5" ht="12.75">
      <c r="A274" s="60"/>
      <c r="C274" s="17"/>
      <c r="D274" s="60"/>
      <c r="E274" s="60"/>
    </row>
    <row r="275" spans="1:5" ht="12.75">
      <c r="A275" s="60"/>
      <c r="C275" s="17"/>
      <c r="D275" s="60"/>
      <c r="E275" s="60"/>
    </row>
    <row r="276" spans="1:5" ht="12.75">
      <c r="A276" s="60"/>
      <c r="C276" s="17"/>
      <c r="D276" s="60"/>
      <c r="E276" s="60"/>
    </row>
    <row r="277" spans="1:5" ht="12.75">
      <c r="A277" s="60"/>
      <c r="C277" s="17"/>
      <c r="D277" s="60"/>
      <c r="E277" s="60"/>
    </row>
    <row r="278" spans="1:5" ht="12.75">
      <c r="A278" s="60"/>
      <c r="C278" s="17"/>
      <c r="D278" s="60"/>
      <c r="E278" s="60"/>
    </row>
    <row r="279" spans="1:5" ht="12.75">
      <c r="A279" s="60"/>
      <c r="C279" s="17"/>
      <c r="D279" s="60"/>
      <c r="E279" s="60"/>
    </row>
    <row r="280" spans="1:5">
      <c r="C280" s="17"/>
    </row>
  </sheetData>
  <autoFilter ref="A14:F168"/>
  <mergeCells count="16">
    <mergeCell ref="R2:CK2"/>
    <mergeCell ref="CM2:DD2"/>
    <mergeCell ref="CM3:DD3"/>
    <mergeCell ref="AN4:BK4"/>
    <mergeCell ref="BL4:BO4"/>
    <mergeCell ref="BP4:BR4"/>
    <mergeCell ref="CM4:DD4"/>
    <mergeCell ref="CM5:DD5"/>
    <mergeCell ref="CM6:DD6"/>
    <mergeCell ref="CM7:DD7"/>
    <mergeCell ref="A11:F11"/>
    <mergeCell ref="B7:D7"/>
    <mergeCell ref="G166:H166"/>
    <mergeCell ref="A12:F12"/>
    <mergeCell ref="CM8:DD8"/>
    <mergeCell ref="CM9:DD9"/>
  </mergeCells>
  <phoneticPr fontId="6" type="noConversion"/>
  <hyperlinks>
    <hyperlink ref="A18" r:id="rId1" display="consultantplus://offline/ref=5BB390BC09360798A697DAAF554279153A46A51FDAC4FBAD96AF32391E9067026A4A7E59A7AEVEc1J"/>
    <hyperlink ref="A21" r:id="rId2" display="consultantplus://offline/ref=5BB390BC09360798A697DAAF554279153A46A51FDAC4FBAD96AF32391E9067026A4A7E59A7AEVEc1J"/>
    <hyperlink ref="A72" r:id="rId3" display="consultantplus://offline/ref=5BB390BC09360798A697DAAF554279153A46A51FDAC4FBAD96AF32391E9067026A4A7E59A7AEVEc1J"/>
    <hyperlink ref="A55" r:id="rId4" display="consultantplus://offline/ref=5BB390BC09360798A697DAAF554279153A46A51FDAC4FBAD96AF32391E9067026A4A7E59A7AEVEc1J"/>
    <hyperlink ref="A54" r:id="rId5" display="consultantplus://offline/ref=5BB390BC09360798A697DAAF554279153A46A51FDAC4FBAD96AF32391E9067026A4A7E59A7AEVEc1J"/>
    <hyperlink ref="A70" r:id="rId6" display="consultantplus://offline/ref=5BB390BC09360798A697DAAF554279153A46A51FDAC4FBAD96AF32391E9067026A4A7E59A7AEVEc1J"/>
    <hyperlink ref="A71" r:id="rId7" display="consultantplus://offline/ref=5BB390BC09360798A697DAAF554279153A46A51FDAC4FBAD96AF32391E9067026A4A7E59A7AEVEc1J"/>
  </hyperlinks>
  <printOptions horizontalCentered="1"/>
  <pageMargins left="0.78740157480314965" right="0.78740157480314965" top="0.39370078740157483" bottom="0.39370078740157483" header="0.39370078740157483" footer="0.47244094488188981"/>
  <pageSetup paperSize="9" scale="50" fitToHeight="0" orientation="portrait" r:id="rId8"/>
  <headerFooter alignWithMargins="0"/>
</worksheet>
</file>

<file path=xl/worksheets/sheet2.xml><?xml version="1.0" encoding="utf-8"?>
<worksheet xmlns="http://schemas.openxmlformats.org/spreadsheetml/2006/main" xmlns:r="http://schemas.openxmlformats.org/officeDocument/2006/relationships">
  <dimension ref="A1:H961"/>
  <sheetViews>
    <sheetView view="pageBreakPreview" topLeftCell="A927" zoomScale="75" zoomScaleNormal="80" zoomScaleSheetLayoutView="100" workbookViewId="0">
      <selection activeCell="A961" sqref="A961"/>
    </sheetView>
  </sheetViews>
  <sheetFormatPr defaultColWidth="0.85546875" defaultRowHeight="15.75"/>
  <cols>
    <col min="1" max="1" width="67.7109375" style="109" customWidth="1"/>
    <col min="2" max="2" width="6.85546875" style="24" customWidth="1"/>
    <col min="3" max="3" width="28.140625" style="107" customWidth="1"/>
    <col min="4" max="4" width="18.42578125" style="108" customWidth="1"/>
    <col min="5" max="5" width="18.7109375" style="108" bestFit="1" customWidth="1"/>
    <col min="6" max="6" width="19.28515625" style="108" customWidth="1"/>
    <col min="7" max="7" width="12.7109375" style="10" customWidth="1"/>
    <col min="8" max="8" width="6.85546875" style="10" customWidth="1"/>
    <col min="9" max="16384" width="0.85546875" style="10"/>
  </cols>
  <sheetData>
    <row r="1" spans="1:7" ht="0.75" customHeight="1">
      <c r="F1" s="108" t="s">
        <v>551</v>
      </c>
    </row>
    <row r="2" spans="1:7">
      <c r="A2" s="169" t="s">
        <v>552</v>
      </c>
      <c r="B2" s="169"/>
      <c r="C2" s="169"/>
      <c r="D2" s="169"/>
      <c r="E2" s="169"/>
      <c r="F2" s="169"/>
    </row>
    <row r="3" spans="1:7" ht="50.25" customHeight="1">
      <c r="A3" s="116" t="s">
        <v>553</v>
      </c>
      <c r="B3" s="117" t="s">
        <v>228</v>
      </c>
      <c r="C3" s="118" t="s">
        <v>229</v>
      </c>
      <c r="D3" s="115" t="s">
        <v>230</v>
      </c>
      <c r="E3" s="115" t="s">
        <v>676</v>
      </c>
      <c r="F3" s="115" t="s">
        <v>378</v>
      </c>
    </row>
    <row r="4" spans="1:7" s="22" customFormat="1" ht="16.5" thickBot="1">
      <c r="A4" s="130">
        <v>1</v>
      </c>
      <c r="B4" s="130">
        <v>2</v>
      </c>
      <c r="C4" s="131">
        <v>3</v>
      </c>
      <c r="D4" s="130">
        <v>4</v>
      </c>
      <c r="E4" s="130">
        <v>5</v>
      </c>
      <c r="F4" s="130">
        <v>6</v>
      </c>
    </row>
    <row r="5" spans="1:7">
      <c r="A5" s="139" t="s">
        <v>203</v>
      </c>
      <c r="B5" s="119" t="s">
        <v>204</v>
      </c>
      <c r="C5" s="120" t="s">
        <v>205</v>
      </c>
      <c r="D5" s="121">
        <v>3281015613.0900002</v>
      </c>
      <c r="E5" s="122">
        <v>290921926.73000002</v>
      </c>
      <c r="F5" s="123">
        <f>D5-E5</f>
        <v>2990093686.3600001</v>
      </c>
      <c r="G5" s="23"/>
    </row>
    <row r="6" spans="1:7">
      <c r="A6" s="139" t="s">
        <v>206</v>
      </c>
      <c r="B6" s="101"/>
      <c r="C6" s="132"/>
      <c r="D6" s="140"/>
      <c r="E6" s="140"/>
      <c r="F6" s="141"/>
    </row>
    <row r="7" spans="1:7" ht="16.5" customHeight="1">
      <c r="A7" s="139"/>
      <c r="B7" s="142"/>
      <c r="C7" s="143"/>
      <c r="D7" s="140"/>
      <c r="E7" s="140"/>
      <c r="F7" s="141"/>
    </row>
    <row r="8" spans="1:7" ht="31.5">
      <c r="A8" s="144" t="s">
        <v>760</v>
      </c>
      <c r="B8" s="101" t="s">
        <v>204</v>
      </c>
      <c r="C8" s="145" t="s">
        <v>795</v>
      </c>
      <c r="D8" s="129">
        <v>4027500</v>
      </c>
      <c r="E8" s="129">
        <v>0</v>
      </c>
      <c r="F8" s="110">
        <f>D8-E8</f>
        <v>4027500</v>
      </c>
    </row>
    <row r="9" spans="1:7">
      <c r="A9" s="144" t="s">
        <v>1055</v>
      </c>
      <c r="B9" s="101" t="s">
        <v>204</v>
      </c>
      <c r="C9" s="145" t="s">
        <v>796</v>
      </c>
      <c r="D9" s="129">
        <v>4027500</v>
      </c>
      <c r="E9" s="129">
        <v>0</v>
      </c>
      <c r="F9" s="110">
        <f t="shared" ref="F9:F72" si="0">D9-E9</f>
        <v>4027500</v>
      </c>
    </row>
    <row r="10" spans="1:7">
      <c r="A10" s="144" t="s">
        <v>761</v>
      </c>
      <c r="B10" s="101" t="s">
        <v>204</v>
      </c>
      <c r="C10" s="145" t="s">
        <v>797</v>
      </c>
      <c r="D10" s="129">
        <v>4027500</v>
      </c>
      <c r="E10" s="129">
        <v>0</v>
      </c>
      <c r="F10" s="110">
        <f t="shared" si="0"/>
        <v>4027500</v>
      </c>
    </row>
    <row r="11" spans="1:7" ht="31.5">
      <c r="A11" s="136" t="s">
        <v>762</v>
      </c>
      <c r="B11" s="100" t="s">
        <v>204</v>
      </c>
      <c r="C11" s="133" t="s">
        <v>798</v>
      </c>
      <c r="D11" s="127">
        <v>4027500</v>
      </c>
      <c r="E11" s="127">
        <v>0</v>
      </c>
      <c r="F11" s="104">
        <f t="shared" si="0"/>
        <v>4027500</v>
      </c>
    </row>
    <row r="12" spans="1:7">
      <c r="A12" s="136" t="s">
        <v>763</v>
      </c>
      <c r="B12" s="100" t="s">
        <v>204</v>
      </c>
      <c r="C12" s="133" t="s">
        <v>799</v>
      </c>
      <c r="D12" s="127">
        <v>4027500</v>
      </c>
      <c r="E12" s="127">
        <v>0</v>
      </c>
      <c r="F12" s="104">
        <f t="shared" si="0"/>
        <v>4027500</v>
      </c>
    </row>
    <row r="13" spans="1:7">
      <c r="A13" s="136" t="s">
        <v>98</v>
      </c>
      <c r="B13" s="100" t="s">
        <v>204</v>
      </c>
      <c r="C13" s="133" t="s">
        <v>799</v>
      </c>
      <c r="D13" s="127">
        <v>4027500</v>
      </c>
      <c r="E13" s="127">
        <v>0</v>
      </c>
      <c r="F13" s="104">
        <f t="shared" si="0"/>
        <v>4027500</v>
      </c>
    </row>
    <row r="14" spans="1:7">
      <c r="A14" s="144" t="s">
        <v>300</v>
      </c>
      <c r="B14" s="101" t="s">
        <v>204</v>
      </c>
      <c r="C14" s="145" t="s">
        <v>395</v>
      </c>
      <c r="D14" s="129">
        <v>1131883062.75</v>
      </c>
      <c r="E14" s="129">
        <v>59638785.740000002</v>
      </c>
      <c r="F14" s="110">
        <f t="shared" si="0"/>
        <v>1072244277.01</v>
      </c>
    </row>
    <row r="15" spans="1:7">
      <c r="A15" s="144" t="s">
        <v>1055</v>
      </c>
      <c r="B15" s="101" t="s">
        <v>204</v>
      </c>
      <c r="C15" s="145" t="s">
        <v>396</v>
      </c>
      <c r="D15" s="129">
        <v>58438499.619999997</v>
      </c>
      <c r="E15" s="129">
        <v>11228733.26</v>
      </c>
      <c r="F15" s="110">
        <f t="shared" si="0"/>
        <v>47209766.359999999</v>
      </c>
    </row>
    <row r="16" spans="1:7" ht="31.5">
      <c r="A16" s="144" t="s">
        <v>177</v>
      </c>
      <c r="B16" s="101" t="s">
        <v>204</v>
      </c>
      <c r="C16" s="145" t="s">
        <v>397</v>
      </c>
      <c r="D16" s="129">
        <v>3139268</v>
      </c>
      <c r="E16" s="129">
        <v>511966.33</v>
      </c>
      <c r="F16" s="110">
        <f t="shared" si="0"/>
        <v>2627301.67</v>
      </c>
    </row>
    <row r="17" spans="1:8">
      <c r="A17" s="136" t="s">
        <v>301</v>
      </c>
      <c r="B17" s="100" t="s">
        <v>204</v>
      </c>
      <c r="C17" s="133" t="s">
        <v>800</v>
      </c>
      <c r="D17" s="127">
        <v>3139268</v>
      </c>
      <c r="E17" s="127">
        <v>511966.33</v>
      </c>
      <c r="F17" s="104">
        <f t="shared" si="0"/>
        <v>2627301.67</v>
      </c>
    </row>
    <row r="18" spans="1:8">
      <c r="A18" s="136" t="s">
        <v>106</v>
      </c>
      <c r="B18" s="100" t="s">
        <v>204</v>
      </c>
      <c r="C18" s="133" t="s">
        <v>801</v>
      </c>
      <c r="D18" s="127">
        <v>2411112</v>
      </c>
      <c r="E18" s="127">
        <v>424840.81</v>
      </c>
      <c r="F18" s="104">
        <f t="shared" si="0"/>
        <v>1986271.19</v>
      </c>
    </row>
    <row r="19" spans="1:8">
      <c r="A19" s="136" t="s">
        <v>31</v>
      </c>
      <c r="B19" s="100" t="s">
        <v>204</v>
      </c>
      <c r="C19" s="133" t="s">
        <v>801</v>
      </c>
      <c r="D19" s="127">
        <v>2386112</v>
      </c>
      <c r="E19" s="127">
        <v>424840.81</v>
      </c>
      <c r="F19" s="104">
        <f t="shared" si="0"/>
        <v>1961271.19</v>
      </c>
    </row>
    <row r="20" spans="1:8" ht="31.5">
      <c r="A20" s="136" t="s">
        <v>33</v>
      </c>
      <c r="B20" s="100" t="s">
        <v>204</v>
      </c>
      <c r="C20" s="133" t="s">
        <v>801</v>
      </c>
      <c r="D20" s="127">
        <v>25000</v>
      </c>
      <c r="E20" s="127">
        <v>0</v>
      </c>
      <c r="F20" s="104">
        <f t="shared" si="0"/>
        <v>25000</v>
      </c>
      <c r="G20" s="23"/>
      <c r="H20" s="23"/>
    </row>
    <row r="21" spans="1:8" ht="47.25">
      <c r="A21" s="136" t="s">
        <v>107</v>
      </c>
      <c r="B21" s="100" t="s">
        <v>204</v>
      </c>
      <c r="C21" s="133" t="s">
        <v>802</v>
      </c>
      <c r="D21" s="127">
        <v>728156</v>
      </c>
      <c r="E21" s="127">
        <v>87125.52</v>
      </c>
      <c r="F21" s="104">
        <f t="shared" si="0"/>
        <v>641030.48</v>
      </c>
      <c r="G21" s="23"/>
      <c r="H21" s="23"/>
    </row>
    <row r="22" spans="1:8">
      <c r="A22" s="136" t="s">
        <v>32</v>
      </c>
      <c r="B22" s="100" t="s">
        <v>204</v>
      </c>
      <c r="C22" s="133" t="s">
        <v>802</v>
      </c>
      <c r="D22" s="127">
        <v>728156</v>
      </c>
      <c r="E22" s="127">
        <v>87125.52</v>
      </c>
      <c r="F22" s="104">
        <f t="shared" si="0"/>
        <v>641030.48</v>
      </c>
      <c r="G22" s="23"/>
      <c r="H22" s="23"/>
    </row>
    <row r="23" spans="1:8" ht="47.25">
      <c r="A23" s="144" t="s">
        <v>104</v>
      </c>
      <c r="B23" s="101" t="s">
        <v>204</v>
      </c>
      <c r="C23" s="145" t="s">
        <v>1106</v>
      </c>
      <c r="D23" s="129">
        <v>35572397.280000001</v>
      </c>
      <c r="E23" s="129">
        <v>5462781.1399999997</v>
      </c>
      <c r="F23" s="110">
        <f t="shared" si="0"/>
        <v>30109616.140000001</v>
      </c>
      <c r="G23" s="23"/>
      <c r="H23" s="23"/>
    </row>
    <row r="24" spans="1:8" ht="31.5">
      <c r="A24" s="136" t="s">
        <v>208</v>
      </c>
      <c r="B24" s="100" t="s">
        <v>204</v>
      </c>
      <c r="C24" s="133" t="s">
        <v>150</v>
      </c>
      <c r="D24" s="127">
        <v>35572397.280000001</v>
      </c>
      <c r="E24" s="127">
        <v>5462781.1399999997</v>
      </c>
      <c r="F24" s="104">
        <f t="shared" si="0"/>
        <v>30109616.140000001</v>
      </c>
      <c r="G24" s="23"/>
      <c r="H24" s="23"/>
    </row>
    <row r="25" spans="1:8">
      <c r="A25" s="136" t="s">
        <v>106</v>
      </c>
      <c r="B25" s="100" t="s">
        <v>204</v>
      </c>
      <c r="C25" s="133" t="s">
        <v>1002</v>
      </c>
      <c r="D25" s="127">
        <v>26653419.800000001</v>
      </c>
      <c r="E25" s="127">
        <v>4398687.1900000004</v>
      </c>
      <c r="F25" s="104">
        <f t="shared" si="0"/>
        <v>22254732.609999999</v>
      </c>
      <c r="G25" s="23"/>
      <c r="H25" s="23"/>
    </row>
    <row r="26" spans="1:8">
      <c r="A26" s="136" t="s">
        <v>31</v>
      </c>
      <c r="B26" s="100" t="s">
        <v>204</v>
      </c>
      <c r="C26" s="133" t="s">
        <v>1002</v>
      </c>
      <c r="D26" s="127">
        <v>26553419.800000001</v>
      </c>
      <c r="E26" s="127">
        <v>4387955.8600000003</v>
      </c>
      <c r="F26" s="104">
        <f t="shared" si="0"/>
        <v>22165463.940000001</v>
      </c>
      <c r="G26" s="23"/>
      <c r="H26" s="23"/>
    </row>
    <row r="27" spans="1:8" ht="31.5">
      <c r="A27" s="136" t="s">
        <v>33</v>
      </c>
      <c r="B27" s="100" t="s">
        <v>204</v>
      </c>
      <c r="C27" s="133" t="s">
        <v>1002</v>
      </c>
      <c r="D27" s="127">
        <v>100000</v>
      </c>
      <c r="E27" s="127">
        <v>10731.33</v>
      </c>
      <c r="F27" s="104">
        <f t="shared" si="0"/>
        <v>89268.67</v>
      </c>
      <c r="G27" s="23"/>
      <c r="H27" s="23"/>
    </row>
    <row r="28" spans="1:8" ht="31.5">
      <c r="A28" s="136" t="s">
        <v>108</v>
      </c>
      <c r="B28" s="100" t="s">
        <v>204</v>
      </c>
      <c r="C28" s="133" t="s">
        <v>1003</v>
      </c>
      <c r="D28" s="127">
        <v>478202.6</v>
      </c>
      <c r="E28" s="127">
        <v>0</v>
      </c>
      <c r="F28" s="104">
        <f t="shared" si="0"/>
        <v>478202.6</v>
      </c>
      <c r="G28" s="23"/>
      <c r="H28" s="23"/>
    </row>
    <row r="29" spans="1:8">
      <c r="A29" s="136" t="s">
        <v>34</v>
      </c>
      <c r="B29" s="100" t="s">
        <v>204</v>
      </c>
      <c r="C29" s="133" t="s">
        <v>1003</v>
      </c>
      <c r="D29" s="127">
        <v>29700</v>
      </c>
      <c r="E29" s="127">
        <v>0</v>
      </c>
      <c r="F29" s="104">
        <f t="shared" si="0"/>
        <v>29700</v>
      </c>
      <c r="G29" s="23"/>
      <c r="H29" s="23"/>
    </row>
    <row r="30" spans="1:8">
      <c r="A30" s="136" t="s">
        <v>35</v>
      </c>
      <c r="B30" s="100" t="s">
        <v>204</v>
      </c>
      <c r="C30" s="133" t="s">
        <v>1003</v>
      </c>
      <c r="D30" s="127">
        <v>448502.6</v>
      </c>
      <c r="E30" s="127">
        <v>0</v>
      </c>
      <c r="F30" s="104">
        <f t="shared" si="0"/>
        <v>448502.6</v>
      </c>
      <c r="G30" s="23"/>
      <c r="H30" s="23"/>
    </row>
    <row r="31" spans="1:8" ht="47.25">
      <c r="A31" s="136" t="s">
        <v>107</v>
      </c>
      <c r="B31" s="100" t="s">
        <v>204</v>
      </c>
      <c r="C31" s="133" t="s">
        <v>1004</v>
      </c>
      <c r="D31" s="127">
        <v>8049333</v>
      </c>
      <c r="E31" s="127">
        <v>957787.45</v>
      </c>
      <c r="F31" s="104">
        <f t="shared" si="0"/>
        <v>7091545.5499999998</v>
      </c>
      <c r="G31" s="23"/>
      <c r="H31" s="23"/>
    </row>
    <row r="32" spans="1:8">
      <c r="A32" s="136" t="s">
        <v>32</v>
      </c>
      <c r="B32" s="100" t="s">
        <v>204</v>
      </c>
      <c r="C32" s="133" t="s">
        <v>1004</v>
      </c>
      <c r="D32" s="127">
        <v>7899333</v>
      </c>
      <c r="E32" s="127">
        <v>957787.45</v>
      </c>
      <c r="F32" s="104">
        <f t="shared" si="0"/>
        <v>6941545.5499999998</v>
      </c>
      <c r="G32" s="23"/>
      <c r="H32" s="23"/>
    </row>
    <row r="33" spans="1:8" ht="31.5">
      <c r="A33" s="136" t="s">
        <v>33</v>
      </c>
      <c r="B33" s="100" t="s">
        <v>204</v>
      </c>
      <c r="C33" s="133" t="s">
        <v>1004</v>
      </c>
      <c r="D33" s="127">
        <v>150000</v>
      </c>
      <c r="E33" s="127">
        <v>0</v>
      </c>
      <c r="F33" s="104">
        <f t="shared" si="0"/>
        <v>150000</v>
      </c>
      <c r="G33" s="23"/>
      <c r="H33" s="23"/>
    </row>
    <row r="34" spans="1:8">
      <c r="A34" s="136" t="s">
        <v>109</v>
      </c>
      <c r="B34" s="100" t="s">
        <v>204</v>
      </c>
      <c r="C34" s="133" t="s">
        <v>1005</v>
      </c>
      <c r="D34" s="127">
        <v>301441.88</v>
      </c>
      <c r="E34" s="127">
        <v>16306.5</v>
      </c>
      <c r="F34" s="104">
        <f t="shared" si="0"/>
        <v>285135.38</v>
      </c>
      <c r="G34" s="23"/>
      <c r="H34" s="23"/>
    </row>
    <row r="35" spans="1:8">
      <c r="A35" s="136" t="s">
        <v>97</v>
      </c>
      <c r="B35" s="100" t="s">
        <v>204</v>
      </c>
      <c r="C35" s="133" t="s">
        <v>1005</v>
      </c>
      <c r="D35" s="127">
        <v>105146.64</v>
      </c>
      <c r="E35" s="127">
        <v>16306.5</v>
      </c>
      <c r="F35" s="104">
        <f t="shared" si="0"/>
        <v>88840.14</v>
      </c>
      <c r="G35" s="23"/>
      <c r="H35" s="23"/>
    </row>
    <row r="36" spans="1:8">
      <c r="A36" s="136" t="s">
        <v>35</v>
      </c>
      <c r="B36" s="100" t="s">
        <v>204</v>
      </c>
      <c r="C36" s="133" t="s">
        <v>1005</v>
      </c>
      <c r="D36" s="127">
        <v>196295.24</v>
      </c>
      <c r="E36" s="127">
        <v>0</v>
      </c>
      <c r="F36" s="104">
        <f t="shared" si="0"/>
        <v>196295.24</v>
      </c>
      <c r="G36" s="23"/>
      <c r="H36" s="23"/>
    </row>
    <row r="37" spans="1:8">
      <c r="A37" s="136" t="s">
        <v>110</v>
      </c>
      <c r="B37" s="100" t="s">
        <v>204</v>
      </c>
      <c r="C37" s="133" t="s">
        <v>1006</v>
      </c>
      <c r="D37" s="127">
        <v>90000</v>
      </c>
      <c r="E37" s="127">
        <v>90000</v>
      </c>
      <c r="F37" s="104">
        <f t="shared" si="0"/>
        <v>0</v>
      </c>
      <c r="G37" s="23"/>
      <c r="H37" s="23"/>
    </row>
    <row r="38" spans="1:8">
      <c r="A38" s="136" t="s">
        <v>98</v>
      </c>
      <c r="B38" s="100" t="s">
        <v>204</v>
      </c>
      <c r="C38" s="133" t="s">
        <v>1006</v>
      </c>
      <c r="D38" s="127">
        <v>90000</v>
      </c>
      <c r="E38" s="127">
        <v>90000</v>
      </c>
      <c r="F38" s="104">
        <f t="shared" si="0"/>
        <v>0</v>
      </c>
      <c r="G38" s="23"/>
      <c r="H38" s="23"/>
    </row>
    <row r="39" spans="1:8">
      <c r="A39" s="144" t="s">
        <v>414</v>
      </c>
      <c r="B39" s="101" t="s">
        <v>204</v>
      </c>
      <c r="C39" s="145" t="s">
        <v>151</v>
      </c>
      <c r="D39" s="129">
        <v>194700</v>
      </c>
      <c r="E39" s="129">
        <v>56250</v>
      </c>
      <c r="F39" s="110">
        <f t="shared" si="0"/>
        <v>138450</v>
      </c>
      <c r="G39" s="23"/>
      <c r="H39" s="23"/>
    </row>
    <row r="40" spans="1:8" ht="63">
      <c r="A40" s="136" t="s">
        <v>480</v>
      </c>
      <c r="B40" s="100" t="s">
        <v>204</v>
      </c>
      <c r="C40" s="133" t="s">
        <v>421</v>
      </c>
      <c r="D40" s="127">
        <v>194700</v>
      </c>
      <c r="E40" s="127">
        <v>56250</v>
      </c>
      <c r="F40" s="104">
        <f t="shared" si="0"/>
        <v>138450</v>
      </c>
      <c r="G40" s="23"/>
      <c r="H40" s="23"/>
    </row>
    <row r="41" spans="1:8">
      <c r="A41" s="136" t="s">
        <v>109</v>
      </c>
      <c r="B41" s="100" t="s">
        <v>204</v>
      </c>
      <c r="C41" s="133" t="s">
        <v>1007</v>
      </c>
      <c r="D41" s="127">
        <v>194700</v>
      </c>
      <c r="E41" s="127">
        <v>56250</v>
      </c>
      <c r="F41" s="104">
        <f t="shared" si="0"/>
        <v>138450</v>
      </c>
      <c r="G41" s="23"/>
      <c r="H41" s="23"/>
    </row>
    <row r="42" spans="1:8">
      <c r="A42" s="136" t="s">
        <v>97</v>
      </c>
      <c r="B42" s="100" t="s">
        <v>204</v>
      </c>
      <c r="C42" s="133" t="s">
        <v>1007</v>
      </c>
      <c r="D42" s="127">
        <v>73787.5</v>
      </c>
      <c r="E42" s="127">
        <v>56250</v>
      </c>
      <c r="F42" s="104">
        <f t="shared" si="0"/>
        <v>17537.5</v>
      </c>
      <c r="G42" s="23"/>
      <c r="H42" s="23"/>
    </row>
    <row r="43" spans="1:8">
      <c r="A43" s="136" t="s">
        <v>35</v>
      </c>
      <c r="B43" s="100" t="s">
        <v>204</v>
      </c>
      <c r="C43" s="133" t="s">
        <v>1007</v>
      </c>
      <c r="D43" s="127">
        <v>75000</v>
      </c>
      <c r="E43" s="127">
        <v>0</v>
      </c>
      <c r="F43" s="104">
        <f t="shared" si="0"/>
        <v>75000</v>
      </c>
      <c r="G43" s="23"/>
      <c r="H43" s="23"/>
    </row>
    <row r="44" spans="1:8">
      <c r="A44" s="136" t="s">
        <v>764</v>
      </c>
      <c r="B44" s="100" t="s">
        <v>204</v>
      </c>
      <c r="C44" s="133" t="s">
        <v>1007</v>
      </c>
      <c r="D44" s="127">
        <v>45912.5</v>
      </c>
      <c r="E44" s="127">
        <v>0</v>
      </c>
      <c r="F44" s="104">
        <f t="shared" si="0"/>
        <v>45912.5</v>
      </c>
      <c r="G44" s="23"/>
      <c r="H44" s="23"/>
    </row>
    <row r="45" spans="1:8">
      <c r="A45" s="144" t="s">
        <v>527</v>
      </c>
      <c r="B45" s="101" t="s">
        <v>204</v>
      </c>
      <c r="C45" s="145" t="s">
        <v>422</v>
      </c>
      <c r="D45" s="129">
        <v>19532134.34</v>
      </c>
      <c r="E45" s="129">
        <v>5197735.79</v>
      </c>
      <c r="F45" s="110">
        <f t="shared" si="0"/>
        <v>14334398.550000001</v>
      </c>
      <c r="G45" s="23"/>
      <c r="H45" s="23"/>
    </row>
    <row r="46" spans="1:8" ht="63">
      <c r="A46" s="136" t="s">
        <v>694</v>
      </c>
      <c r="B46" s="100" t="s">
        <v>204</v>
      </c>
      <c r="C46" s="133" t="s">
        <v>423</v>
      </c>
      <c r="D46" s="127">
        <v>302000</v>
      </c>
      <c r="E46" s="127">
        <v>0</v>
      </c>
      <c r="F46" s="104">
        <f t="shared" si="0"/>
        <v>302000</v>
      </c>
      <c r="G46" s="23"/>
      <c r="H46" s="23"/>
    </row>
    <row r="47" spans="1:8">
      <c r="A47" s="136" t="s">
        <v>109</v>
      </c>
      <c r="B47" s="100" t="s">
        <v>204</v>
      </c>
      <c r="C47" s="133" t="s">
        <v>1008</v>
      </c>
      <c r="D47" s="127">
        <v>302000</v>
      </c>
      <c r="E47" s="127">
        <v>0</v>
      </c>
      <c r="F47" s="104">
        <f t="shared" si="0"/>
        <v>302000</v>
      </c>
      <c r="G47" s="23"/>
      <c r="H47" s="23"/>
    </row>
    <row r="48" spans="1:8" ht="31.5">
      <c r="A48" s="136" t="s">
        <v>677</v>
      </c>
      <c r="B48" s="100" t="s">
        <v>204</v>
      </c>
      <c r="C48" s="133" t="s">
        <v>1008</v>
      </c>
      <c r="D48" s="127">
        <v>30642.41</v>
      </c>
      <c r="E48" s="127">
        <v>0</v>
      </c>
      <c r="F48" s="104">
        <f t="shared" si="0"/>
        <v>30642.41</v>
      </c>
      <c r="G48" s="23"/>
      <c r="H48" s="23"/>
    </row>
    <row r="49" spans="1:8">
      <c r="A49" s="136" t="s">
        <v>35</v>
      </c>
      <c r="B49" s="100" t="s">
        <v>204</v>
      </c>
      <c r="C49" s="133" t="s">
        <v>1008</v>
      </c>
      <c r="D49" s="127">
        <v>206805</v>
      </c>
      <c r="E49" s="127">
        <v>0</v>
      </c>
      <c r="F49" s="104">
        <f t="shared" si="0"/>
        <v>206805</v>
      </c>
      <c r="G49" s="23"/>
      <c r="H49" s="23"/>
    </row>
    <row r="50" spans="1:8">
      <c r="A50" s="136" t="s">
        <v>764</v>
      </c>
      <c r="B50" s="100" t="s">
        <v>204</v>
      </c>
      <c r="C50" s="133" t="s">
        <v>1008</v>
      </c>
      <c r="D50" s="127">
        <v>64552.59</v>
      </c>
      <c r="E50" s="127">
        <v>0</v>
      </c>
      <c r="F50" s="104">
        <f t="shared" si="0"/>
        <v>64552.59</v>
      </c>
      <c r="G50" s="23"/>
      <c r="H50" s="23"/>
    </row>
    <row r="51" spans="1:8" ht="78.75">
      <c r="A51" s="136" t="s">
        <v>544</v>
      </c>
      <c r="B51" s="100" t="s">
        <v>204</v>
      </c>
      <c r="C51" s="133" t="s">
        <v>554</v>
      </c>
      <c r="D51" s="127">
        <v>200</v>
      </c>
      <c r="E51" s="127">
        <v>0</v>
      </c>
      <c r="F51" s="104">
        <f t="shared" si="0"/>
        <v>200</v>
      </c>
      <c r="G51" s="23"/>
      <c r="H51" s="23"/>
    </row>
    <row r="52" spans="1:8">
      <c r="A52" s="136" t="s">
        <v>109</v>
      </c>
      <c r="B52" s="100" t="s">
        <v>204</v>
      </c>
      <c r="C52" s="133" t="s">
        <v>1009</v>
      </c>
      <c r="D52" s="127">
        <v>200</v>
      </c>
      <c r="E52" s="127">
        <v>0</v>
      </c>
      <c r="F52" s="104">
        <f t="shared" si="0"/>
        <v>200</v>
      </c>
      <c r="G52" s="23"/>
      <c r="H52" s="23"/>
    </row>
    <row r="53" spans="1:8">
      <c r="A53" s="136" t="s">
        <v>764</v>
      </c>
      <c r="B53" s="100" t="s">
        <v>204</v>
      </c>
      <c r="C53" s="133" t="s">
        <v>1009</v>
      </c>
      <c r="D53" s="127">
        <v>200</v>
      </c>
      <c r="E53" s="127">
        <v>0</v>
      </c>
      <c r="F53" s="104">
        <f t="shared" si="0"/>
        <v>200</v>
      </c>
      <c r="G53" s="23"/>
      <c r="H53" s="23"/>
    </row>
    <row r="54" spans="1:8" ht="31.5">
      <c r="A54" s="136" t="s">
        <v>736</v>
      </c>
      <c r="B54" s="100" t="s">
        <v>204</v>
      </c>
      <c r="C54" s="133" t="s">
        <v>555</v>
      </c>
      <c r="D54" s="127">
        <v>130800</v>
      </c>
      <c r="E54" s="127">
        <v>0</v>
      </c>
      <c r="F54" s="104">
        <f t="shared" si="0"/>
        <v>130800</v>
      </c>
      <c r="G54" s="23"/>
      <c r="H54" s="23"/>
    </row>
    <row r="55" spans="1:8">
      <c r="A55" s="136" t="s">
        <v>109</v>
      </c>
      <c r="B55" s="100" t="s">
        <v>204</v>
      </c>
      <c r="C55" s="133" t="s">
        <v>1010</v>
      </c>
      <c r="D55" s="127">
        <v>130800</v>
      </c>
      <c r="E55" s="127">
        <v>0</v>
      </c>
      <c r="F55" s="104">
        <f t="shared" si="0"/>
        <v>130800</v>
      </c>
      <c r="G55" s="23"/>
      <c r="H55" s="23"/>
    </row>
    <row r="56" spans="1:8">
      <c r="A56" s="136" t="s">
        <v>97</v>
      </c>
      <c r="B56" s="100" t="s">
        <v>204</v>
      </c>
      <c r="C56" s="133" t="s">
        <v>1010</v>
      </c>
      <c r="D56" s="127">
        <v>16833</v>
      </c>
      <c r="E56" s="127">
        <v>0</v>
      </c>
      <c r="F56" s="104">
        <f t="shared" si="0"/>
        <v>16833</v>
      </c>
      <c r="G56" s="23"/>
      <c r="H56" s="23"/>
    </row>
    <row r="57" spans="1:8">
      <c r="A57" s="136" t="s">
        <v>35</v>
      </c>
      <c r="B57" s="100" t="s">
        <v>204</v>
      </c>
      <c r="C57" s="133" t="s">
        <v>1010</v>
      </c>
      <c r="D57" s="127">
        <v>5200</v>
      </c>
      <c r="E57" s="127">
        <v>0</v>
      </c>
      <c r="F57" s="104">
        <f t="shared" si="0"/>
        <v>5200</v>
      </c>
      <c r="G57" s="23"/>
      <c r="H57" s="23"/>
    </row>
    <row r="58" spans="1:8">
      <c r="A58" s="136" t="s">
        <v>201</v>
      </c>
      <c r="B58" s="100" t="s">
        <v>204</v>
      </c>
      <c r="C58" s="133" t="s">
        <v>1010</v>
      </c>
      <c r="D58" s="127">
        <v>58443.33</v>
      </c>
      <c r="E58" s="127">
        <v>0</v>
      </c>
      <c r="F58" s="104">
        <f t="shared" si="0"/>
        <v>58443.33</v>
      </c>
      <c r="G58" s="23"/>
      <c r="H58" s="23"/>
    </row>
    <row r="59" spans="1:8">
      <c r="A59" s="136" t="s">
        <v>764</v>
      </c>
      <c r="B59" s="100" t="s">
        <v>204</v>
      </c>
      <c r="C59" s="133" t="s">
        <v>1010</v>
      </c>
      <c r="D59" s="127">
        <v>50323.67</v>
      </c>
      <c r="E59" s="127">
        <v>0</v>
      </c>
      <c r="F59" s="104">
        <f t="shared" si="0"/>
        <v>50323.67</v>
      </c>
      <c r="G59" s="23"/>
      <c r="H59" s="23"/>
    </row>
    <row r="60" spans="1:8" ht="31.5">
      <c r="A60" s="136" t="s">
        <v>673</v>
      </c>
      <c r="B60" s="100" t="s">
        <v>204</v>
      </c>
      <c r="C60" s="133" t="s">
        <v>556</v>
      </c>
      <c r="D60" s="127">
        <v>13579771.949999999</v>
      </c>
      <c r="E60" s="127">
        <v>4713135.32</v>
      </c>
      <c r="F60" s="104">
        <f t="shared" si="0"/>
        <v>8866636.629999999</v>
      </c>
      <c r="G60" s="23"/>
      <c r="H60" s="23"/>
    </row>
    <row r="61" spans="1:8">
      <c r="A61" s="136" t="s">
        <v>111</v>
      </c>
      <c r="B61" s="100" t="s">
        <v>204</v>
      </c>
      <c r="C61" s="133" t="s">
        <v>1011</v>
      </c>
      <c r="D61" s="127">
        <v>5125022.25</v>
      </c>
      <c r="E61" s="127">
        <v>2247975.3199999998</v>
      </c>
      <c r="F61" s="104">
        <f t="shared" si="0"/>
        <v>2877046.93</v>
      </c>
      <c r="G61" s="23"/>
      <c r="H61" s="23"/>
    </row>
    <row r="62" spans="1:8">
      <c r="A62" s="136" t="s">
        <v>31</v>
      </c>
      <c r="B62" s="100" t="s">
        <v>204</v>
      </c>
      <c r="C62" s="133" t="s">
        <v>1011</v>
      </c>
      <c r="D62" s="127">
        <v>5115022.25</v>
      </c>
      <c r="E62" s="127">
        <v>2245430.08</v>
      </c>
      <c r="F62" s="104">
        <f t="shared" si="0"/>
        <v>2869592.17</v>
      </c>
      <c r="G62" s="23"/>
      <c r="H62" s="23"/>
    </row>
    <row r="63" spans="1:8" ht="31.5">
      <c r="A63" s="136" t="s">
        <v>33</v>
      </c>
      <c r="B63" s="100" t="s">
        <v>204</v>
      </c>
      <c r="C63" s="133" t="s">
        <v>1011</v>
      </c>
      <c r="D63" s="127">
        <v>10000</v>
      </c>
      <c r="E63" s="127">
        <v>2545.2399999999998</v>
      </c>
      <c r="F63" s="104">
        <f t="shared" si="0"/>
        <v>7454.76</v>
      </c>
      <c r="G63" s="23"/>
      <c r="H63" s="23"/>
    </row>
    <row r="64" spans="1:8" ht="31.5">
      <c r="A64" s="136" t="s">
        <v>112</v>
      </c>
      <c r="B64" s="100" t="s">
        <v>204</v>
      </c>
      <c r="C64" s="133" t="s">
        <v>1012</v>
      </c>
      <c r="D64" s="127">
        <v>9831</v>
      </c>
      <c r="E64" s="127">
        <v>0</v>
      </c>
      <c r="F64" s="104">
        <f t="shared" si="0"/>
        <v>9831</v>
      </c>
      <c r="G64" s="23"/>
      <c r="H64" s="23"/>
    </row>
    <row r="65" spans="1:8">
      <c r="A65" s="136" t="s">
        <v>35</v>
      </c>
      <c r="B65" s="100" t="s">
        <v>204</v>
      </c>
      <c r="C65" s="133" t="s">
        <v>1012</v>
      </c>
      <c r="D65" s="127">
        <v>9831</v>
      </c>
      <c r="E65" s="127">
        <v>0</v>
      </c>
      <c r="F65" s="104">
        <f t="shared" si="0"/>
        <v>9831</v>
      </c>
      <c r="G65" s="23"/>
      <c r="H65" s="23"/>
    </row>
    <row r="66" spans="1:8" ht="47.25">
      <c r="A66" s="136" t="s">
        <v>1172</v>
      </c>
      <c r="B66" s="100" t="s">
        <v>204</v>
      </c>
      <c r="C66" s="133" t="s">
        <v>1013</v>
      </c>
      <c r="D66" s="127">
        <v>1028817.82</v>
      </c>
      <c r="E66" s="127">
        <v>472279.03999999998</v>
      </c>
      <c r="F66" s="104">
        <f t="shared" si="0"/>
        <v>556538.78</v>
      </c>
      <c r="G66" s="23"/>
      <c r="H66" s="23"/>
    </row>
    <row r="67" spans="1:8">
      <c r="A67" s="136" t="s">
        <v>32</v>
      </c>
      <c r="B67" s="100" t="s">
        <v>204</v>
      </c>
      <c r="C67" s="133" t="s">
        <v>1013</v>
      </c>
      <c r="D67" s="127">
        <v>1028817.82</v>
      </c>
      <c r="E67" s="127">
        <v>472279.03999999998</v>
      </c>
      <c r="F67" s="104">
        <f t="shared" si="0"/>
        <v>556538.78</v>
      </c>
      <c r="G67" s="23"/>
      <c r="H67" s="23"/>
    </row>
    <row r="68" spans="1:8">
      <c r="A68" s="136" t="s">
        <v>109</v>
      </c>
      <c r="B68" s="100" t="s">
        <v>204</v>
      </c>
      <c r="C68" s="133" t="s">
        <v>1014</v>
      </c>
      <c r="D68" s="127">
        <v>5863128.4400000004</v>
      </c>
      <c r="E68" s="127">
        <v>1984242.17</v>
      </c>
      <c r="F68" s="104">
        <f t="shared" si="0"/>
        <v>3878886.2700000005</v>
      </c>
      <c r="G68" s="23"/>
      <c r="H68" s="23"/>
    </row>
    <row r="69" spans="1:8" ht="18.75" customHeight="1">
      <c r="A69" s="136" t="s">
        <v>97</v>
      </c>
      <c r="B69" s="100" t="s">
        <v>204</v>
      </c>
      <c r="C69" s="133" t="s">
        <v>1014</v>
      </c>
      <c r="D69" s="127">
        <v>215242.56</v>
      </c>
      <c r="E69" s="127">
        <v>31851.599999999999</v>
      </c>
      <c r="F69" s="104">
        <f t="shared" si="0"/>
        <v>183390.96</v>
      </c>
      <c r="G69" s="23"/>
      <c r="H69" s="23"/>
    </row>
    <row r="70" spans="1:8">
      <c r="A70" s="136" t="s">
        <v>99</v>
      </c>
      <c r="B70" s="100" t="s">
        <v>204</v>
      </c>
      <c r="C70" s="133" t="s">
        <v>1014</v>
      </c>
      <c r="D70" s="127">
        <v>68943.83</v>
      </c>
      <c r="E70" s="127">
        <v>0</v>
      </c>
      <c r="F70" s="104">
        <f t="shared" si="0"/>
        <v>68943.83</v>
      </c>
      <c r="G70" s="23"/>
      <c r="H70" s="23"/>
    </row>
    <row r="71" spans="1:8">
      <c r="A71" s="136" t="s">
        <v>217</v>
      </c>
      <c r="B71" s="100" t="s">
        <v>204</v>
      </c>
      <c r="C71" s="133" t="s">
        <v>1014</v>
      </c>
      <c r="D71" s="127">
        <v>820771.86</v>
      </c>
      <c r="E71" s="127">
        <v>91388.94</v>
      </c>
      <c r="F71" s="104">
        <f t="shared" si="0"/>
        <v>729382.91999999993</v>
      </c>
      <c r="G71" s="23"/>
      <c r="H71" s="23"/>
    </row>
    <row r="72" spans="1:8">
      <c r="A72" s="136" t="s">
        <v>35</v>
      </c>
      <c r="B72" s="100" t="s">
        <v>204</v>
      </c>
      <c r="C72" s="133" t="s">
        <v>1014</v>
      </c>
      <c r="D72" s="127">
        <v>3392457.58</v>
      </c>
      <c r="E72" s="127">
        <v>1734866.92</v>
      </c>
      <c r="F72" s="104">
        <f t="shared" si="0"/>
        <v>1657590.6600000001</v>
      </c>
      <c r="G72" s="23"/>
      <c r="H72" s="23"/>
    </row>
    <row r="73" spans="1:8">
      <c r="A73" s="136" t="s">
        <v>678</v>
      </c>
      <c r="B73" s="100" t="s">
        <v>204</v>
      </c>
      <c r="C73" s="133" t="s">
        <v>1014</v>
      </c>
      <c r="D73" s="127">
        <v>38204.79</v>
      </c>
      <c r="E73" s="127">
        <v>0</v>
      </c>
      <c r="F73" s="104">
        <f t="shared" ref="F73:F136" si="1">D73-E73</f>
        <v>38204.79</v>
      </c>
      <c r="G73" s="23"/>
      <c r="H73" s="23"/>
    </row>
    <row r="74" spans="1:8">
      <c r="A74" s="136" t="s">
        <v>201</v>
      </c>
      <c r="B74" s="100" t="s">
        <v>204</v>
      </c>
      <c r="C74" s="133" t="s">
        <v>1014</v>
      </c>
      <c r="D74" s="127">
        <v>41187.85</v>
      </c>
      <c r="E74" s="127">
        <v>13990</v>
      </c>
      <c r="F74" s="104">
        <f t="shared" si="1"/>
        <v>27197.85</v>
      </c>
      <c r="G74" s="23"/>
      <c r="H74" s="23"/>
    </row>
    <row r="75" spans="1:8">
      <c r="A75" s="136" t="s">
        <v>764</v>
      </c>
      <c r="B75" s="100" t="s">
        <v>204</v>
      </c>
      <c r="C75" s="133" t="s">
        <v>1014</v>
      </c>
      <c r="D75" s="127">
        <v>1286319.97</v>
      </c>
      <c r="E75" s="127">
        <v>112144.71</v>
      </c>
      <c r="F75" s="104">
        <f t="shared" si="1"/>
        <v>1174175.26</v>
      </c>
      <c r="G75" s="23"/>
      <c r="H75" s="23"/>
    </row>
    <row r="76" spans="1:8">
      <c r="A76" s="136" t="s">
        <v>1173</v>
      </c>
      <c r="B76" s="100" t="s">
        <v>204</v>
      </c>
      <c r="C76" s="133" t="s">
        <v>1015</v>
      </c>
      <c r="D76" s="127">
        <v>1480436.44</v>
      </c>
      <c r="E76" s="127">
        <v>8638.7900000000009</v>
      </c>
      <c r="F76" s="104">
        <f t="shared" si="1"/>
        <v>1471797.65</v>
      </c>
      <c r="G76" s="23"/>
      <c r="H76" s="23"/>
    </row>
    <row r="77" spans="1:8">
      <c r="A77" s="136" t="s">
        <v>99</v>
      </c>
      <c r="B77" s="100" t="s">
        <v>204</v>
      </c>
      <c r="C77" s="133" t="s">
        <v>1015</v>
      </c>
      <c r="D77" s="127">
        <v>1480436.44</v>
      </c>
      <c r="E77" s="127">
        <v>8638.7900000000009</v>
      </c>
      <c r="F77" s="104">
        <f t="shared" si="1"/>
        <v>1471797.65</v>
      </c>
      <c r="G77" s="23"/>
      <c r="H77" s="23"/>
    </row>
    <row r="78" spans="1:8">
      <c r="A78" s="136" t="s">
        <v>1174</v>
      </c>
      <c r="B78" s="100" t="s">
        <v>204</v>
      </c>
      <c r="C78" s="133" t="s">
        <v>1016</v>
      </c>
      <c r="D78" s="127">
        <v>72536</v>
      </c>
      <c r="E78" s="127">
        <v>0</v>
      </c>
      <c r="F78" s="104">
        <f t="shared" si="1"/>
        <v>72536</v>
      </c>
      <c r="G78" s="23"/>
      <c r="H78" s="23"/>
    </row>
    <row r="79" spans="1:8">
      <c r="A79" s="136" t="s">
        <v>679</v>
      </c>
      <c r="B79" s="100" t="s">
        <v>204</v>
      </c>
      <c r="C79" s="133" t="s">
        <v>1016</v>
      </c>
      <c r="D79" s="127">
        <v>72536</v>
      </c>
      <c r="E79" s="127">
        <v>0</v>
      </c>
      <c r="F79" s="104">
        <f t="shared" si="1"/>
        <v>72536</v>
      </c>
      <c r="G79" s="23"/>
      <c r="H79" s="23"/>
    </row>
    <row r="80" spans="1:8" ht="78.75">
      <c r="A80" s="136" t="s">
        <v>302</v>
      </c>
      <c r="B80" s="100" t="s">
        <v>204</v>
      </c>
      <c r="C80" s="133" t="s">
        <v>803</v>
      </c>
      <c r="D80" s="127">
        <v>4745476.75</v>
      </c>
      <c r="E80" s="127">
        <v>364600.47</v>
      </c>
      <c r="F80" s="104">
        <f t="shared" si="1"/>
        <v>4380876.28</v>
      </c>
      <c r="G80" s="23"/>
      <c r="H80" s="23"/>
    </row>
    <row r="81" spans="1:8" ht="31.5">
      <c r="A81" s="136" t="s">
        <v>1177</v>
      </c>
      <c r="B81" s="100" t="s">
        <v>204</v>
      </c>
      <c r="C81" s="133" t="s">
        <v>804</v>
      </c>
      <c r="D81" s="127">
        <v>4745476.75</v>
      </c>
      <c r="E81" s="127">
        <v>364600.47</v>
      </c>
      <c r="F81" s="104">
        <f t="shared" si="1"/>
        <v>4380876.28</v>
      </c>
      <c r="G81" s="23"/>
      <c r="H81" s="23"/>
    </row>
    <row r="82" spans="1:8" ht="31.5">
      <c r="A82" s="136" t="s">
        <v>356</v>
      </c>
      <c r="B82" s="100" t="s">
        <v>204</v>
      </c>
      <c r="C82" s="133" t="s">
        <v>804</v>
      </c>
      <c r="D82" s="127">
        <v>4745476.75</v>
      </c>
      <c r="E82" s="127">
        <v>364600.47</v>
      </c>
      <c r="F82" s="104">
        <f t="shared" si="1"/>
        <v>4380876.28</v>
      </c>
      <c r="G82" s="23"/>
      <c r="H82" s="23"/>
    </row>
    <row r="83" spans="1:8" ht="47.25">
      <c r="A83" s="136" t="s">
        <v>312</v>
      </c>
      <c r="B83" s="100" t="s">
        <v>204</v>
      </c>
      <c r="C83" s="133" t="s">
        <v>1168</v>
      </c>
      <c r="D83" s="127">
        <v>773885.64</v>
      </c>
      <c r="E83" s="127">
        <v>120000</v>
      </c>
      <c r="F83" s="104">
        <f t="shared" si="1"/>
        <v>653885.64</v>
      </c>
      <c r="G83" s="23"/>
      <c r="H83" s="23"/>
    </row>
    <row r="84" spans="1:8">
      <c r="A84" s="136" t="s">
        <v>109</v>
      </c>
      <c r="B84" s="100" t="s">
        <v>204</v>
      </c>
      <c r="C84" s="133" t="s">
        <v>805</v>
      </c>
      <c r="D84" s="127">
        <v>36371.040000000001</v>
      </c>
      <c r="E84" s="127">
        <v>0</v>
      </c>
      <c r="F84" s="104">
        <f t="shared" si="1"/>
        <v>36371.040000000001</v>
      </c>
      <c r="G84" s="23"/>
      <c r="H84" s="23"/>
    </row>
    <row r="85" spans="1:8">
      <c r="A85" s="136" t="s">
        <v>99</v>
      </c>
      <c r="B85" s="100" t="s">
        <v>204</v>
      </c>
      <c r="C85" s="133" t="s">
        <v>805</v>
      </c>
      <c r="D85" s="127">
        <v>31933.919999999998</v>
      </c>
      <c r="E85" s="127">
        <v>0</v>
      </c>
      <c r="F85" s="104">
        <f t="shared" si="1"/>
        <v>31933.919999999998</v>
      </c>
      <c r="G85" s="23"/>
      <c r="H85" s="23"/>
    </row>
    <row r="86" spans="1:8">
      <c r="A86" s="136" t="s">
        <v>35</v>
      </c>
      <c r="B86" s="100" t="s">
        <v>204</v>
      </c>
      <c r="C86" s="133" t="s">
        <v>805</v>
      </c>
      <c r="D86" s="127">
        <v>4437.12</v>
      </c>
      <c r="E86" s="127">
        <v>0</v>
      </c>
      <c r="F86" s="104">
        <f t="shared" si="1"/>
        <v>4437.12</v>
      </c>
      <c r="G86" s="23"/>
      <c r="H86" s="23"/>
    </row>
    <row r="87" spans="1:8" ht="31.5">
      <c r="A87" s="136" t="s">
        <v>1176</v>
      </c>
      <c r="B87" s="100" t="s">
        <v>204</v>
      </c>
      <c r="C87" s="133" t="s">
        <v>1017</v>
      </c>
      <c r="D87" s="127">
        <v>737514.6</v>
      </c>
      <c r="E87" s="127">
        <v>120000</v>
      </c>
      <c r="F87" s="104">
        <f t="shared" si="1"/>
        <v>617514.6</v>
      </c>
      <c r="G87" s="23"/>
      <c r="H87" s="23"/>
    </row>
    <row r="88" spans="1:8">
      <c r="A88" s="136" t="s">
        <v>322</v>
      </c>
      <c r="B88" s="100" t="s">
        <v>204</v>
      </c>
      <c r="C88" s="133" t="s">
        <v>1017</v>
      </c>
      <c r="D88" s="127">
        <v>120000</v>
      </c>
      <c r="E88" s="127">
        <v>120000</v>
      </c>
      <c r="F88" s="104">
        <f t="shared" si="1"/>
        <v>0</v>
      </c>
      <c r="G88" s="23"/>
      <c r="H88" s="23"/>
    </row>
    <row r="89" spans="1:8">
      <c r="A89" s="136" t="s">
        <v>98</v>
      </c>
      <c r="B89" s="100" t="s">
        <v>204</v>
      </c>
      <c r="C89" s="133" t="s">
        <v>1017</v>
      </c>
      <c r="D89" s="127">
        <v>617514.6</v>
      </c>
      <c r="E89" s="127">
        <v>0</v>
      </c>
      <c r="F89" s="104">
        <f t="shared" si="1"/>
        <v>617514.6</v>
      </c>
      <c r="G89" s="23"/>
      <c r="H89" s="23"/>
    </row>
    <row r="90" spans="1:8">
      <c r="A90" s="144" t="s">
        <v>699</v>
      </c>
      <c r="B90" s="101" t="s">
        <v>204</v>
      </c>
      <c r="C90" s="145" t="s">
        <v>548</v>
      </c>
      <c r="D90" s="129">
        <v>5233800</v>
      </c>
      <c r="E90" s="129">
        <v>587203.56999999995</v>
      </c>
      <c r="F90" s="110">
        <f t="shared" si="1"/>
        <v>4646596.43</v>
      </c>
      <c r="G90" s="23"/>
      <c r="H90" s="23"/>
    </row>
    <row r="91" spans="1:8">
      <c r="A91" s="144" t="s">
        <v>700</v>
      </c>
      <c r="B91" s="101" t="s">
        <v>204</v>
      </c>
      <c r="C91" s="145" t="s">
        <v>549</v>
      </c>
      <c r="D91" s="129">
        <v>5233800</v>
      </c>
      <c r="E91" s="129">
        <v>587203.56999999995</v>
      </c>
      <c r="F91" s="110">
        <f t="shared" si="1"/>
        <v>4646596.43</v>
      </c>
      <c r="G91" s="23"/>
      <c r="H91" s="23"/>
    </row>
    <row r="92" spans="1:8" ht="31.5">
      <c r="A92" s="136" t="s">
        <v>399</v>
      </c>
      <c r="B92" s="100" t="s">
        <v>204</v>
      </c>
      <c r="C92" s="133" t="s">
        <v>550</v>
      </c>
      <c r="D92" s="127">
        <v>5233800</v>
      </c>
      <c r="E92" s="127">
        <v>587203.56999999995</v>
      </c>
      <c r="F92" s="104">
        <f t="shared" si="1"/>
        <v>4646596.43</v>
      </c>
      <c r="G92" s="23"/>
      <c r="H92" s="23"/>
    </row>
    <row r="93" spans="1:8">
      <c r="A93" s="136" t="s">
        <v>106</v>
      </c>
      <c r="B93" s="100" t="s">
        <v>204</v>
      </c>
      <c r="C93" s="133" t="s">
        <v>1018</v>
      </c>
      <c r="D93" s="127">
        <v>3951345</v>
      </c>
      <c r="E93" s="127">
        <v>412518.42</v>
      </c>
      <c r="F93" s="104">
        <f t="shared" si="1"/>
        <v>3538826.58</v>
      </c>
      <c r="G93" s="23"/>
      <c r="H93" s="23"/>
    </row>
    <row r="94" spans="1:8">
      <c r="A94" s="136" t="s">
        <v>31</v>
      </c>
      <c r="B94" s="100" t="s">
        <v>204</v>
      </c>
      <c r="C94" s="133" t="s">
        <v>1018</v>
      </c>
      <c r="D94" s="127">
        <v>3941345</v>
      </c>
      <c r="E94" s="127">
        <v>412518.42</v>
      </c>
      <c r="F94" s="104">
        <f t="shared" si="1"/>
        <v>3528826.58</v>
      </c>
      <c r="G94" s="23"/>
      <c r="H94" s="23"/>
    </row>
    <row r="95" spans="1:8" ht="31.5">
      <c r="A95" s="136" t="s">
        <v>33</v>
      </c>
      <c r="B95" s="100" t="s">
        <v>204</v>
      </c>
      <c r="C95" s="133" t="s">
        <v>1018</v>
      </c>
      <c r="D95" s="127">
        <v>10000</v>
      </c>
      <c r="E95" s="127">
        <v>0</v>
      </c>
      <c r="F95" s="104">
        <f t="shared" si="1"/>
        <v>10000</v>
      </c>
      <c r="G95" s="23"/>
      <c r="H95" s="23"/>
    </row>
    <row r="96" spans="1:8" ht="47.25">
      <c r="A96" s="136" t="s">
        <v>107</v>
      </c>
      <c r="B96" s="100" t="s">
        <v>204</v>
      </c>
      <c r="C96" s="133" t="s">
        <v>1019</v>
      </c>
      <c r="D96" s="127">
        <v>1193306</v>
      </c>
      <c r="E96" s="127">
        <v>85536.15</v>
      </c>
      <c r="F96" s="104">
        <f t="shared" si="1"/>
        <v>1107769.8500000001</v>
      </c>
      <c r="G96" s="23"/>
      <c r="H96" s="23"/>
    </row>
    <row r="97" spans="1:8">
      <c r="A97" s="136" t="s">
        <v>32</v>
      </c>
      <c r="B97" s="100" t="s">
        <v>204</v>
      </c>
      <c r="C97" s="133" t="s">
        <v>1019</v>
      </c>
      <c r="D97" s="127">
        <v>1193306</v>
      </c>
      <c r="E97" s="127">
        <v>85536.15</v>
      </c>
      <c r="F97" s="104">
        <f t="shared" si="1"/>
        <v>1107769.8500000001</v>
      </c>
      <c r="G97" s="23"/>
      <c r="H97" s="23"/>
    </row>
    <row r="98" spans="1:8">
      <c r="A98" s="136" t="s">
        <v>109</v>
      </c>
      <c r="B98" s="100" t="s">
        <v>204</v>
      </c>
      <c r="C98" s="133" t="s">
        <v>1020</v>
      </c>
      <c r="D98" s="127">
        <v>89149</v>
      </c>
      <c r="E98" s="127">
        <v>89149</v>
      </c>
      <c r="F98" s="104">
        <f t="shared" si="1"/>
        <v>0</v>
      </c>
      <c r="G98" s="23"/>
      <c r="H98" s="23"/>
    </row>
    <row r="99" spans="1:8">
      <c r="A99" s="136" t="s">
        <v>201</v>
      </c>
      <c r="B99" s="100" t="s">
        <v>204</v>
      </c>
      <c r="C99" s="133" t="s">
        <v>1020</v>
      </c>
      <c r="D99" s="127">
        <v>68000</v>
      </c>
      <c r="E99" s="127">
        <v>68000</v>
      </c>
      <c r="F99" s="104">
        <f t="shared" si="1"/>
        <v>0</v>
      </c>
      <c r="G99" s="23"/>
      <c r="H99" s="23"/>
    </row>
    <row r="100" spans="1:8">
      <c r="A100" s="136" t="s">
        <v>764</v>
      </c>
      <c r="B100" s="100" t="s">
        <v>204</v>
      </c>
      <c r="C100" s="133" t="s">
        <v>1020</v>
      </c>
      <c r="D100" s="127">
        <v>21149</v>
      </c>
      <c r="E100" s="127">
        <v>21149</v>
      </c>
      <c r="F100" s="104">
        <f t="shared" si="1"/>
        <v>0</v>
      </c>
      <c r="G100" s="23"/>
      <c r="H100" s="23"/>
    </row>
    <row r="101" spans="1:8" ht="31.5">
      <c r="A101" s="144" t="s">
        <v>701</v>
      </c>
      <c r="B101" s="101" t="s">
        <v>204</v>
      </c>
      <c r="C101" s="145" t="s">
        <v>70</v>
      </c>
      <c r="D101" s="129">
        <v>6715725.6799999997</v>
      </c>
      <c r="E101" s="129">
        <v>2167315.42</v>
      </c>
      <c r="F101" s="110">
        <f t="shared" si="1"/>
        <v>4548410.26</v>
      </c>
      <c r="G101" s="23"/>
      <c r="H101" s="23"/>
    </row>
    <row r="102" spans="1:8" ht="31.5">
      <c r="A102" s="144" t="s">
        <v>641</v>
      </c>
      <c r="B102" s="101" t="s">
        <v>204</v>
      </c>
      <c r="C102" s="145" t="s">
        <v>943</v>
      </c>
      <c r="D102" s="129">
        <v>6566405.6799999997</v>
      </c>
      <c r="E102" s="129">
        <v>2135815.42</v>
      </c>
      <c r="F102" s="110">
        <f t="shared" si="1"/>
        <v>4430590.26</v>
      </c>
      <c r="G102" s="23"/>
      <c r="H102" s="23"/>
    </row>
    <row r="103" spans="1:8" ht="63">
      <c r="A103" s="136" t="s">
        <v>1068</v>
      </c>
      <c r="B103" s="100" t="s">
        <v>204</v>
      </c>
      <c r="C103" s="133" t="s">
        <v>546</v>
      </c>
      <c r="D103" s="127">
        <v>556876.64</v>
      </c>
      <c r="E103" s="127">
        <v>0</v>
      </c>
      <c r="F103" s="104">
        <f t="shared" si="1"/>
        <v>556876.64</v>
      </c>
      <c r="G103" s="23"/>
      <c r="H103" s="23"/>
    </row>
    <row r="104" spans="1:8">
      <c r="A104" s="136" t="s">
        <v>109</v>
      </c>
      <c r="B104" s="100" t="s">
        <v>204</v>
      </c>
      <c r="C104" s="133" t="s">
        <v>1021</v>
      </c>
      <c r="D104" s="127">
        <v>556876.64</v>
      </c>
      <c r="E104" s="127">
        <v>0</v>
      </c>
      <c r="F104" s="104">
        <f t="shared" si="1"/>
        <v>556876.64</v>
      </c>
      <c r="G104" s="23"/>
      <c r="H104" s="23"/>
    </row>
    <row r="105" spans="1:8">
      <c r="A105" s="136" t="s">
        <v>35</v>
      </c>
      <c r="B105" s="100" t="s">
        <v>204</v>
      </c>
      <c r="C105" s="133" t="s">
        <v>1021</v>
      </c>
      <c r="D105" s="127">
        <v>250000</v>
      </c>
      <c r="E105" s="127">
        <v>0</v>
      </c>
      <c r="F105" s="104">
        <f t="shared" si="1"/>
        <v>250000</v>
      </c>
      <c r="G105" s="23"/>
      <c r="H105" s="23"/>
    </row>
    <row r="106" spans="1:8">
      <c r="A106" s="136" t="s">
        <v>764</v>
      </c>
      <c r="B106" s="100" t="s">
        <v>204</v>
      </c>
      <c r="C106" s="133" t="s">
        <v>1021</v>
      </c>
      <c r="D106" s="127">
        <v>306876.64</v>
      </c>
      <c r="E106" s="127">
        <v>0</v>
      </c>
      <c r="F106" s="104">
        <f t="shared" si="1"/>
        <v>306876.64</v>
      </c>
      <c r="G106" s="23"/>
      <c r="H106" s="23"/>
    </row>
    <row r="107" spans="1:8" ht="31.5">
      <c r="A107" s="136" t="s">
        <v>303</v>
      </c>
      <c r="B107" s="100" t="s">
        <v>204</v>
      </c>
      <c r="C107" s="133" t="s">
        <v>1094</v>
      </c>
      <c r="D107" s="127">
        <v>1817415.37</v>
      </c>
      <c r="E107" s="127">
        <v>0</v>
      </c>
      <c r="F107" s="104">
        <f t="shared" si="1"/>
        <v>1817415.37</v>
      </c>
      <c r="G107" s="23"/>
      <c r="H107" s="23"/>
    </row>
    <row r="108" spans="1:8">
      <c r="A108" s="136" t="s">
        <v>109</v>
      </c>
      <c r="B108" s="100" t="s">
        <v>204</v>
      </c>
      <c r="C108" s="133" t="s">
        <v>1022</v>
      </c>
      <c r="D108" s="127">
        <v>1817415.37</v>
      </c>
      <c r="E108" s="127">
        <v>0</v>
      </c>
      <c r="F108" s="104">
        <f t="shared" si="1"/>
        <v>1817415.37</v>
      </c>
      <c r="G108" s="23"/>
      <c r="H108" s="23"/>
    </row>
    <row r="109" spans="1:8">
      <c r="A109" s="136" t="s">
        <v>35</v>
      </c>
      <c r="B109" s="100" t="s">
        <v>204</v>
      </c>
      <c r="C109" s="133" t="s">
        <v>1022</v>
      </c>
      <c r="D109" s="127">
        <v>1817415.37</v>
      </c>
      <c r="E109" s="127">
        <v>0</v>
      </c>
      <c r="F109" s="104">
        <f t="shared" si="1"/>
        <v>1817415.37</v>
      </c>
      <c r="G109" s="23"/>
      <c r="H109" s="23"/>
    </row>
    <row r="110" spans="1:8" ht="31.5">
      <c r="A110" s="136" t="s">
        <v>673</v>
      </c>
      <c r="B110" s="100" t="s">
        <v>204</v>
      </c>
      <c r="C110" s="133" t="s">
        <v>547</v>
      </c>
      <c r="D110" s="127">
        <v>2995713.67</v>
      </c>
      <c r="E110" s="127">
        <v>1346415.42</v>
      </c>
      <c r="F110" s="104">
        <f t="shared" si="1"/>
        <v>1649298.25</v>
      </c>
      <c r="G110" s="23"/>
      <c r="H110" s="23"/>
    </row>
    <row r="111" spans="1:8">
      <c r="A111" s="136" t="s">
        <v>111</v>
      </c>
      <c r="B111" s="100" t="s">
        <v>204</v>
      </c>
      <c r="C111" s="133" t="s">
        <v>1023</v>
      </c>
      <c r="D111" s="127">
        <v>2195999</v>
      </c>
      <c r="E111" s="127">
        <v>1088795.8899999999</v>
      </c>
      <c r="F111" s="104">
        <f t="shared" si="1"/>
        <v>1107203.1100000001</v>
      </c>
      <c r="G111" s="23"/>
      <c r="H111" s="23"/>
    </row>
    <row r="112" spans="1:8">
      <c r="A112" s="136" t="s">
        <v>31</v>
      </c>
      <c r="B112" s="100" t="s">
        <v>204</v>
      </c>
      <c r="C112" s="133" t="s">
        <v>1023</v>
      </c>
      <c r="D112" s="127">
        <v>2187999</v>
      </c>
      <c r="E112" s="127">
        <v>1088795.8899999999</v>
      </c>
      <c r="F112" s="104">
        <f t="shared" si="1"/>
        <v>1099203.1100000001</v>
      </c>
      <c r="G112" s="23"/>
      <c r="H112" s="23"/>
    </row>
    <row r="113" spans="1:8" ht="31.5">
      <c r="A113" s="136" t="s">
        <v>33</v>
      </c>
      <c r="B113" s="100" t="s">
        <v>204</v>
      </c>
      <c r="C113" s="133" t="s">
        <v>1023</v>
      </c>
      <c r="D113" s="127">
        <v>8000</v>
      </c>
      <c r="E113" s="127">
        <v>0</v>
      </c>
      <c r="F113" s="104">
        <f t="shared" si="1"/>
        <v>8000</v>
      </c>
      <c r="G113" s="23"/>
      <c r="H113" s="23"/>
    </row>
    <row r="114" spans="1:8" ht="22.5" customHeight="1">
      <c r="A114" s="136" t="s">
        <v>1172</v>
      </c>
      <c r="B114" s="100" t="s">
        <v>204</v>
      </c>
      <c r="C114" s="133" t="s">
        <v>1024</v>
      </c>
      <c r="D114" s="127">
        <v>439712.69</v>
      </c>
      <c r="E114" s="127">
        <v>232796.08</v>
      </c>
      <c r="F114" s="104">
        <f t="shared" si="1"/>
        <v>206916.61000000002</v>
      </c>
      <c r="G114" s="23"/>
      <c r="H114" s="23"/>
    </row>
    <row r="115" spans="1:8">
      <c r="A115" s="136" t="s">
        <v>32</v>
      </c>
      <c r="B115" s="100" t="s">
        <v>204</v>
      </c>
      <c r="C115" s="133" t="s">
        <v>1024</v>
      </c>
      <c r="D115" s="127">
        <v>439712.69</v>
      </c>
      <c r="E115" s="127">
        <v>232796.08</v>
      </c>
      <c r="F115" s="104">
        <f t="shared" si="1"/>
        <v>206916.61000000002</v>
      </c>
      <c r="G115" s="23"/>
      <c r="H115" s="23"/>
    </row>
    <row r="116" spans="1:8">
      <c r="A116" s="136" t="s">
        <v>109</v>
      </c>
      <c r="B116" s="100" t="s">
        <v>204</v>
      </c>
      <c r="C116" s="133" t="s">
        <v>1025</v>
      </c>
      <c r="D116" s="127">
        <v>181814.87</v>
      </c>
      <c r="E116" s="127">
        <v>24731.45</v>
      </c>
      <c r="F116" s="104">
        <f t="shared" si="1"/>
        <v>157083.41999999998</v>
      </c>
      <c r="G116" s="23"/>
      <c r="H116" s="23"/>
    </row>
    <row r="117" spans="1:8">
      <c r="A117" s="136" t="s">
        <v>97</v>
      </c>
      <c r="B117" s="100" t="s">
        <v>204</v>
      </c>
      <c r="C117" s="133" t="s">
        <v>1025</v>
      </c>
      <c r="D117" s="127">
        <v>136602.56</v>
      </c>
      <c r="E117" s="127">
        <v>24731.45</v>
      </c>
      <c r="F117" s="104">
        <f t="shared" si="1"/>
        <v>111871.11</v>
      </c>
      <c r="G117" s="23"/>
      <c r="H117" s="23"/>
    </row>
    <row r="118" spans="1:8">
      <c r="A118" s="136" t="s">
        <v>99</v>
      </c>
      <c r="B118" s="100" t="s">
        <v>204</v>
      </c>
      <c r="C118" s="133" t="s">
        <v>1025</v>
      </c>
      <c r="D118" s="127">
        <v>7577.67</v>
      </c>
      <c r="E118" s="127">
        <v>0</v>
      </c>
      <c r="F118" s="104">
        <f t="shared" si="1"/>
        <v>7577.67</v>
      </c>
      <c r="G118" s="23"/>
      <c r="H118" s="23"/>
    </row>
    <row r="119" spans="1:8">
      <c r="A119" s="136" t="s">
        <v>35</v>
      </c>
      <c r="B119" s="100" t="s">
        <v>204</v>
      </c>
      <c r="C119" s="133" t="s">
        <v>1025</v>
      </c>
      <c r="D119" s="127">
        <v>10499.65</v>
      </c>
      <c r="E119" s="127">
        <v>0</v>
      </c>
      <c r="F119" s="104">
        <f t="shared" si="1"/>
        <v>10499.65</v>
      </c>
      <c r="G119" s="23"/>
      <c r="H119" s="23"/>
    </row>
    <row r="120" spans="1:8">
      <c r="A120" s="136" t="s">
        <v>201</v>
      </c>
      <c r="B120" s="100" t="s">
        <v>204</v>
      </c>
      <c r="C120" s="133" t="s">
        <v>1025</v>
      </c>
      <c r="D120" s="127">
        <v>1754.84</v>
      </c>
      <c r="E120" s="127">
        <v>0</v>
      </c>
      <c r="F120" s="104">
        <f t="shared" si="1"/>
        <v>1754.84</v>
      </c>
      <c r="G120" s="23"/>
      <c r="H120" s="23"/>
    </row>
    <row r="121" spans="1:8">
      <c r="A121" s="136" t="s">
        <v>764</v>
      </c>
      <c r="B121" s="100" t="s">
        <v>204</v>
      </c>
      <c r="C121" s="133" t="s">
        <v>1025</v>
      </c>
      <c r="D121" s="127">
        <v>25380.15</v>
      </c>
      <c r="E121" s="127">
        <v>0</v>
      </c>
      <c r="F121" s="104">
        <f t="shared" si="1"/>
        <v>25380.15</v>
      </c>
      <c r="G121" s="23"/>
      <c r="H121" s="23"/>
    </row>
    <row r="122" spans="1:8">
      <c r="A122" s="136" t="s">
        <v>1173</v>
      </c>
      <c r="B122" s="100" t="s">
        <v>204</v>
      </c>
      <c r="C122" s="133" t="s">
        <v>1026</v>
      </c>
      <c r="D122" s="127">
        <v>178187.11</v>
      </c>
      <c r="E122" s="127">
        <v>92</v>
      </c>
      <c r="F122" s="104">
        <f t="shared" si="1"/>
        <v>178095.11</v>
      </c>
      <c r="G122" s="23"/>
      <c r="H122" s="23"/>
    </row>
    <row r="123" spans="1:8">
      <c r="A123" s="136" t="s">
        <v>99</v>
      </c>
      <c r="B123" s="100" t="s">
        <v>204</v>
      </c>
      <c r="C123" s="133" t="s">
        <v>1026</v>
      </c>
      <c r="D123" s="127">
        <v>178187.11</v>
      </c>
      <c r="E123" s="127">
        <v>92</v>
      </c>
      <c r="F123" s="104">
        <f t="shared" si="1"/>
        <v>178095.11</v>
      </c>
      <c r="G123" s="23"/>
      <c r="H123" s="23"/>
    </row>
    <row r="124" spans="1:8" ht="63">
      <c r="A124" s="136" t="s">
        <v>985</v>
      </c>
      <c r="B124" s="100" t="s">
        <v>204</v>
      </c>
      <c r="C124" s="133" t="s">
        <v>1044</v>
      </c>
      <c r="D124" s="127">
        <v>444000</v>
      </c>
      <c r="E124" s="127">
        <v>37000</v>
      </c>
      <c r="F124" s="104">
        <f t="shared" si="1"/>
        <v>407000</v>
      </c>
      <c r="G124" s="23"/>
      <c r="H124" s="23"/>
    </row>
    <row r="125" spans="1:8">
      <c r="A125" s="136" t="s">
        <v>109</v>
      </c>
      <c r="B125" s="100" t="s">
        <v>204</v>
      </c>
      <c r="C125" s="133" t="s">
        <v>1027</v>
      </c>
      <c r="D125" s="127">
        <v>444000</v>
      </c>
      <c r="E125" s="127">
        <v>37000</v>
      </c>
      <c r="F125" s="104">
        <f t="shared" si="1"/>
        <v>407000</v>
      </c>
      <c r="G125" s="23"/>
      <c r="H125" s="23"/>
    </row>
    <row r="126" spans="1:8">
      <c r="A126" s="136" t="s">
        <v>217</v>
      </c>
      <c r="B126" s="100" t="s">
        <v>204</v>
      </c>
      <c r="C126" s="133" t="s">
        <v>1027</v>
      </c>
      <c r="D126" s="127">
        <v>444000</v>
      </c>
      <c r="E126" s="127">
        <v>37000</v>
      </c>
      <c r="F126" s="104">
        <f t="shared" si="1"/>
        <v>407000</v>
      </c>
      <c r="G126" s="23"/>
      <c r="H126" s="23"/>
    </row>
    <row r="127" spans="1:8" ht="31.5">
      <c r="A127" s="136" t="s">
        <v>644</v>
      </c>
      <c r="B127" s="100" t="s">
        <v>204</v>
      </c>
      <c r="C127" s="133" t="s">
        <v>272</v>
      </c>
      <c r="D127" s="127">
        <v>752400</v>
      </c>
      <c r="E127" s="127">
        <v>752400</v>
      </c>
      <c r="F127" s="104">
        <f t="shared" si="1"/>
        <v>0</v>
      </c>
      <c r="G127" s="23"/>
      <c r="H127" s="23"/>
    </row>
    <row r="128" spans="1:8">
      <c r="A128" s="136" t="s">
        <v>109</v>
      </c>
      <c r="B128" s="100" t="s">
        <v>204</v>
      </c>
      <c r="C128" s="133" t="s">
        <v>273</v>
      </c>
      <c r="D128" s="127">
        <v>752400</v>
      </c>
      <c r="E128" s="127">
        <v>752400</v>
      </c>
      <c r="F128" s="104">
        <f t="shared" si="1"/>
        <v>0</v>
      </c>
      <c r="G128" s="23"/>
      <c r="H128" s="23"/>
    </row>
    <row r="129" spans="1:8">
      <c r="A129" s="136" t="s">
        <v>764</v>
      </c>
      <c r="B129" s="100" t="s">
        <v>204</v>
      </c>
      <c r="C129" s="133" t="s">
        <v>273</v>
      </c>
      <c r="D129" s="127">
        <v>752400</v>
      </c>
      <c r="E129" s="127">
        <v>752400</v>
      </c>
      <c r="F129" s="104">
        <f t="shared" si="1"/>
        <v>0</v>
      </c>
      <c r="G129" s="23"/>
      <c r="H129" s="23"/>
    </row>
    <row r="130" spans="1:8" ht="31.5">
      <c r="A130" s="144" t="s">
        <v>241</v>
      </c>
      <c r="B130" s="101" t="s">
        <v>204</v>
      </c>
      <c r="C130" s="145" t="s">
        <v>1095</v>
      </c>
      <c r="D130" s="129">
        <v>149320</v>
      </c>
      <c r="E130" s="129">
        <v>31500</v>
      </c>
      <c r="F130" s="110">
        <f t="shared" si="1"/>
        <v>117820</v>
      </c>
      <c r="G130" s="23"/>
      <c r="H130" s="23"/>
    </row>
    <row r="131" spans="1:8" ht="31.5">
      <c r="A131" s="136" t="s">
        <v>304</v>
      </c>
      <c r="B131" s="100" t="s">
        <v>204</v>
      </c>
      <c r="C131" s="133" t="s">
        <v>130</v>
      </c>
      <c r="D131" s="127">
        <v>17170</v>
      </c>
      <c r="E131" s="127">
        <v>0</v>
      </c>
      <c r="F131" s="104">
        <f t="shared" si="1"/>
        <v>17170</v>
      </c>
      <c r="G131" s="23"/>
      <c r="H131" s="23"/>
    </row>
    <row r="132" spans="1:8">
      <c r="A132" s="136" t="s">
        <v>109</v>
      </c>
      <c r="B132" s="100" t="s">
        <v>204</v>
      </c>
      <c r="C132" s="133" t="s">
        <v>1028</v>
      </c>
      <c r="D132" s="127">
        <v>17170</v>
      </c>
      <c r="E132" s="127">
        <v>0</v>
      </c>
      <c r="F132" s="104">
        <f t="shared" si="1"/>
        <v>17170</v>
      </c>
      <c r="G132" s="23"/>
      <c r="H132" s="23"/>
    </row>
    <row r="133" spans="1:8">
      <c r="A133" s="136" t="s">
        <v>764</v>
      </c>
      <c r="B133" s="100" t="s">
        <v>204</v>
      </c>
      <c r="C133" s="133" t="s">
        <v>1028</v>
      </c>
      <c r="D133" s="127">
        <v>17170</v>
      </c>
      <c r="E133" s="127">
        <v>0</v>
      </c>
      <c r="F133" s="104">
        <f t="shared" si="1"/>
        <v>17170</v>
      </c>
      <c r="G133" s="23"/>
      <c r="H133" s="23"/>
    </row>
    <row r="134" spans="1:8" ht="63">
      <c r="A134" s="136" t="s">
        <v>443</v>
      </c>
      <c r="B134" s="100" t="s">
        <v>204</v>
      </c>
      <c r="C134" s="133" t="s">
        <v>1096</v>
      </c>
      <c r="D134" s="127">
        <v>132150</v>
      </c>
      <c r="E134" s="127">
        <v>31500</v>
      </c>
      <c r="F134" s="104">
        <f t="shared" si="1"/>
        <v>100650</v>
      </c>
      <c r="G134" s="23"/>
      <c r="H134" s="23"/>
    </row>
    <row r="135" spans="1:8" ht="31.5">
      <c r="A135" s="136" t="s">
        <v>1178</v>
      </c>
      <c r="B135" s="100" t="s">
        <v>204</v>
      </c>
      <c r="C135" s="133" t="s">
        <v>1029</v>
      </c>
      <c r="D135" s="127">
        <v>132150</v>
      </c>
      <c r="E135" s="127">
        <v>31500</v>
      </c>
      <c r="F135" s="104">
        <f t="shared" si="1"/>
        <v>100650</v>
      </c>
      <c r="G135" s="23"/>
      <c r="H135" s="23"/>
    </row>
    <row r="136" spans="1:8" ht="47.25">
      <c r="A136" s="136" t="s">
        <v>1069</v>
      </c>
      <c r="B136" s="100" t="s">
        <v>204</v>
      </c>
      <c r="C136" s="133" t="s">
        <v>1029</v>
      </c>
      <c r="D136" s="127">
        <v>132150</v>
      </c>
      <c r="E136" s="127">
        <v>31500</v>
      </c>
      <c r="F136" s="104">
        <f t="shared" si="1"/>
        <v>100650</v>
      </c>
      <c r="G136" s="23"/>
      <c r="H136" s="23"/>
    </row>
    <row r="137" spans="1:8">
      <c r="A137" s="144" t="s">
        <v>973</v>
      </c>
      <c r="B137" s="101" t="s">
        <v>204</v>
      </c>
      <c r="C137" s="145" t="s">
        <v>1097</v>
      </c>
      <c r="D137" s="129">
        <v>103001964.73</v>
      </c>
      <c r="E137" s="129">
        <v>9155654.8399999999</v>
      </c>
      <c r="F137" s="110">
        <f t="shared" ref="F137:F200" si="2">D137-E137</f>
        <v>93846309.890000001</v>
      </c>
      <c r="G137" s="23"/>
      <c r="H137" s="23"/>
    </row>
    <row r="138" spans="1:8">
      <c r="A138" s="144" t="s">
        <v>152</v>
      </c>
      <c r="B138" s="101" t="s">
        <v>204</v>
      </c>
      <c r="C138" s="145" t="s">
        <v>1074</v>
      </c>
      <c r="D138" s="129">
        <v>1828000</v>
      </c>
      <c r="E138" s="129">
        <v>0</v>
      </c>
      <c r="F138" s="110">
        <f t="shared" si="2"/>
        <v>1828000</v>
      </c>
      <c r="G138" s="23"/>
      <c r="H138" s="23"/>
    </row>
    <row r="139" spans="1:8" ht="63">
      <c r="A139" s="136" t="s">
        <v>986</v>
      </c>
      <c r="B139" s="100" t="s">
        <v>204</v>
      </c>
      <c r="C139" s="133" t="s">
        <v>131</v>
      </c>
      <c r="D139" s="127">
        <v>139700</v>
      </c>
      <c r="E139" s="127">
        <v>0</v>
      </c>
      <c r="F139" s="104">
        <f t="shared" si="2"/>
        <v>139700</v>
      </c>
      <c r="G139" s="23"/>
      <c r="H139" s="23"/>
    </row>
    <row r="140" spans="1:8">
      <c r="A140" s="136" t="s">
        <v>109</v>
      </c>
      <c r="B140" s="100" t="s">
        <v>204</v>
      </c>
      <c r="C140" s="133" t="s">
        <v>1030</v>
      </c>
      <c r="D140" s="127">
        <v>139700</v>
      </c>
      <c r="E140" s="127">
        <v>0</v>
      </c>
      <c r="F140" s="104">
        <f t="shared" si="2"/>
        <v>139700</v>
      </c>
      <c r="G140" s="23"/>
      <c r="H140" s="23"/>
    </row>
    <row r="141" spans="1:8">
      <c r="A141" s="136" t="s">
        <v>35</v>
      </c>
      <c r="B141" s="100" t="s">
        <v>204</v>
      </c>
      <c r="C141" s="133" t="s">
        <v>1030</v>
      </c>
      <c r="D141" s="127">
        <v>135700</v>
      </c>
      <c r="E141" s="127">
        <v>0</v>
      </c>
      <c r="F141" s="104">
        <f t="shared" si="2"/>
        <v>135700</v>
      </c>
      <c r="G141" s="23"/>
      <c r="H141" s="23"/>
    </row>
    <row r="142" spans="1:8">
      <c r="A142" s="136" t="s">
        <v>764</v>
      </c>
      <c r="B142" s="100" t="s">
        <v>204</v>
      </c>
      <c r="C142" s="133" t="s">
        <v>1030</v>
      </c>
      <c r="D142" s="127">
        <v>4000</v>
      </c>
      <c r="E142" s="127">
        <v>0</v>
      </c>
      <c r="F142" s="104">
        <f t="shared" si="2"/>
        <v>4000</v>
      </c>
      <c r="G142" s="23"/>
      <c r="H142" s="23"/>
    </row>
    <row r="143" spans="1:8" ht="47.25">
      <c r="A143" s="136" t="s">
        <v>964</v>
      </c>
      <c r="B143" s="100" t="s">
        <v>204</v>
      </c>
      <c r="C143" s="133" t="s">
        <v>184</v>
      </c>
      <c r="D143" s="127">
        <v>1688300</v>
      </c>
      <c r="E143" s="127">
        <v>0</v>
      </c>
      <c r="F143" s="104">
        <f t="shared" si="2"/>
        <v>1688300</v>
      </c>
      <c r="G143" s="23"/>
      <c r="H143" s="23"/>
    </row>
    <row r="144" spans="1:8">
      <c r="A144" s="136" t="s">
        <v>109</v>
      </c>
      <c r="B144" s="100" t="s">
        <v>204</v>
      </c>
      <c r="C144" s="133" t="s">
        <v>709</v>
      </c>
      <c r="D144" s="127">
        <v>1688300</v>
      </c>
      <c r="E144" s="127">
        <v>0</v>
      </c>
      <c r="F144" s="104">
        <f t="shared" si="2"/>
        <v>1688300</v>
      </c>
      <c r="G144" s="23"/>
      <c r="H144" s="23"/>
    </row>
    <row r="145" spans="1:8">
      <c r="A145" s="136" t="s">
        <v>35</v>
      </c>
      <c r="B145" s="100" t="s">
        <v>204</v>
      </c>
      <c r="C145" s="133" t="s">
        <v>709</v>
      </c>
      <c r="D145" s="127">
        <v>1592700</v>
      </c>
      <c r="E145" s="127">
        <v>0</v>
      </c>
      <c r="F145" s="104">
        <f t="shared" si="2"/>
        <v>1592700</v>
      </c>
      <c r="G145" s="23"/>
      <c r="H145" s="23"/>
    </row>
    <row r="146" spans="1:8">
      <c r="A146" s="136" t="s">
        <v>201</v>
      </c>
      <c r="B146" s="100" t="s">
        <v>204</v>
      </c>
      <c r="C146" s="133" t="s">
        <v>709</v>
      </c>
      <c r="D146" s="127">
        <v>95600</v>
      </c>
      <c r="E146" s="127">
        <v>0</v>
      </c>
      <c r="F146" s="104">
        <f t="shared" si="2"/>
        <v>95600</v>
      </c>
      <c r="G146" s="23"/>
      <c r="H146" s="23"/>
    </row>
    <row r="147" spans="1:8">
      <c r="A147" s="144" t="s">
        <v>153</v>
      </c>
      <c r="B147" s="101" t="s">
        <v>204</v>
      </c>
      <c r="C147" s="145" t="s">
        <v>40</v>
      </c>
      <c r="D147" s="129">
        <v>18119.240000000002</v>
      </c>
      <c r="E147" s="129">
        <v>0</v>
      </c>
      <c r="F147" s="110">
        <f t="shared" si="2"/>
        <v>18119.240000000002</v>
      </c>
      <c r="G147" s="23"/>
      <c r="H147" s="23"/>
    </row>
    <row r="148" spans="1:8">
      <c r="A148" s="136" t="s">
        <v>180</v>
      </c>
      <c r="B148" s="100" t="s">
        <v>204</v>
      </c>
      <c r="C148" s="133" t="s">
        <v>41</v>
      </c>
      <c r="D148" s="127">
        <v>18119.240000000002</v>
      </c>
      <c r="E148" s="127">
        <v>0</v>
      </c>
      <c r="F148" s="104">
        <f t="shared" si="2"/>
        <v>18119.240000000002</v>
      </c>
      <c r="G148" s="23"/>
      <c r="H148" s="23"/>
    </row>
    <row r="149" spans="1:8">
      <c r="A149" s="136" t="s">
        <v>109</v>
      </c>
      <c r="B149" s="100" t="s">
        <v>204</v>
      </c>
      <c r="C149" s="133" t="s">
        <v>710</v>
      </c>
      <c r="D149" s="127">
        <v>18119.240000000002</v>
      </c>
      <c r="E149" s="127">
        <v>0</v>
      </c>
      <c r="F149" s="104">
        <f t="shared" si="2"/>
        <v>18119.240000000002</v>
      </c>
      <c r="G149" s="23"/>
      <c r="H149" s="23"/>
    </row>
    <row r="150" spans="1:8">
      <c r="A150" s="136" t="s">
        <v>35</v>
      </c>
      <c r="B150" s="100" t="s">
        <v>204</v>
      </c>
      <c r="C150" s="133" t="s">
        <v>710</v>
      </c>
      <c r="D150" s="127">
        <v>18119.240000000002</v>
      </c>
      <c r="E150" s="127">
        <v>0</v>
      </c>
      <c r="F150" s="104">
        <f t="shared" si="2"/>
        <v>18119.240000000002</v>
      </c>
      <c r="G150" s="23"/>
      <c r="H150" s="23"/>
    </row>
    <row r="151" spans="1:8">
      <c r="A151" s="144" t="s">
        <v>71</v>
      </c>
      <c r="B151" s="101" t="s">
        <v>204</v>
      </c>
      <c r="C151" s="145" t="s">
        <v>485</v>
      </c>
      <c r="D151" s="129">
        <v>30159282.370000001</v>
      </c>
      <c r="E151" s="129">
        <v>1869436.13</v>
      </c>
      <c r="F151" s="110">
        <f t="shared" si="2"/>
        <v>28289846.240000002</v>
      </c>
      <c r="G151" s="23"/>
      <c r="H151" s="23"/>
    </row>
    <row r="152" spans="1:8">
      <c r="A152" s="136" t="s">
        <v>765</v>
      </c>
      <c r="B152" s="100" t="s">
        <v>204</v>
      </c>
      <c r="C152" s="133" t="s">
        <v>806</v>
      </c>
      <c r="D152" s="127">
        <v>13920</v>
      </c>
      <c r="E152" s="127">
        <v>0</v>
      </c>
      <c r="F152" s="104">
        <f t="shared" si="2"/>
        <v>13920</v>
      </c>
      <c r="G152" s="23"/>
      <c r="H152" s="23"/>
    </row>
    <row r="153" spans="1:8">
      <c r="A153" s="136" t="s">
        <v>109</v>
      </c>
      <c r="B153" s="100" t="s">
        <v>204</v>
      </c>
      <c r="C153" s="133" t="s">
        <v>807</v>
      </c>
      <c r="D153" s="127">
        <v>13920</v>
      </c>
      <c r="E153" s="127">
        <v>0</v>
      </c>
      <c r="F153" s="104">
        <f t="shared" si="2"/>
        <v>13920</v>
      </c>
      <c r="G153" s="23"/>
      <c r="H153" s="23"/>
    </row>
    <row r="154" spans="1:8">
      <c r="A154" s="136" t="s">
        <v>764</v>
      </c>
      <c r="B154" s="100" t="s">
        <v>204</v>
      </c>
      <c r="C154" s="133" t="s">
        <v>807</v>
      </c>
      <c r="D154" s="127">
        <v>13920</v>
      </c>
      <c r="E154" s="127">
        <v>0</v>
      </c>
      <c r="F154" s="104">
        <f t="shared" si="2"/>
        <v>13920</v>
      </c>
      <c r="G154" s="23"/>
      <c r="H154" s="23"/>
    </row>
    <row r="155" spans="1:8">
      <c r="A155" s="136" t="s">
        <v>181</v>
      </c>
      <c r="B155" s="100" t="s">
        <v>204</v>
      </c>
      <c r="C155" s="133" t="s">
        <v>132</v>
      </c>
      <c r="D155" s="127">
        <v>23410995.890000001</v>
      </c>
      <c r="E155" s="127">
        <v>1869436.13</v>
      </c>
      <c r="F155" s="104">
        <f t="shared" si="2"/>
        <v>21541559.760000002</v>
      </c>
      <c r="G155" s="23"/>
      <c r="H155" s="23"/>
    </row>
    <row r="156" spans="1:8">
      <c r="A156" s="136" t="s">
        <v>109</v>
      </c>
      <c r="B156" s="100" t="s">
        <v>204</v>
      </c>
      <c r="C156" s="133" t="s">
        <v>711</v>
      </c>
      <c r="D156" s="127">
        <v>23410995.890000001</v>
      </c>
      <c r="E156" s="127">
        <v>1869436.13</v>
      </c>
      <c r="F156" s="104">
        <f t="shared" si="2"/>
        <v>21541559.760000002</v>
      </c>
      <c r="G156" s="23"/>
      <c r="H156" s="23"/>
    </row>
    <row r="157" spans="1:8">
      <c r="A157" s="136" t="s">
        <v>357</v>
      </c>
      <c r="B157" s="100" t="s">
        <v>204</v>
      </c>
      <c r="C157" s="133" t="s">
        <v>711</v>
      </c>
      <c r="D157" s="127">
        <v>23410995.890000001</v>
      </c>
      <c r="E157" s="127">
        <v>1869436.13</v>
      </c>
      <c r="F157" s="104">
        <f t="shared" si="2"/>
        <v>21541559.760000002</v>
      </c>
      <c r="G157" s="23"/>
      <c r="H157" s="23"/>
    </row>
    <row r="158" spans="1:8" ht="63">
      <c r="A158" s="136" t="s">
        <v>445</v>
      </c>
      <c r="B158" s="100" t="s">
        <v>204</v>
      </c>
      <c r="C158" s="133" t="s">
        <v>185</v>
      </c>
      <c r="D158" s="127">
        <v>33100</v>
      </c>
      <c r="E158" s="127">
        <v>0</v>
      </c>
      <c r="F158" s="104">
        <f t="shared" si="2"/>
        <v>33100</v>
      </c>
      <c r="G158" s="23"/>
      <c r="H158" s="23"/>
    </row>
    <row r="159" spans="1:8">
      <c r="A159" s="136" t="s">
        <v>109</v>
      </c>
      <c r="B159" s="100" t="s">
        <v>204</v>
      </c>
      <c r="C159" s="133" t="s">
        <v>712</v>
      </c>
      <c r="D159" s="127">
        <v>33100</v>
      </c>
      <c r="E159" s="127">
        <v>0</v>
      </c>
      <c r="F159" s="104">
        <f t="shared" si="2"/>
        <v>33100</v>
      </c>
      <c r="G159" s="23"/>
      <c r="H159" s="23"/>
    </row>
    <row r="160" spans="1:8">
      <c r="A160" s="136" t="s">
        <v>764</v>
      </c>
      <c r="B160" s="100" t="s">
        <v>204</v>
      </c>
      <c r="C160" s="133" t="s">
        <v>712</v>
      </c>
      <c r="D160" s="127">
        <v>33100</v>
      </c>
      <c r="E160" s="127">
        <v>0</v>
      </c>
      <c r="F160" s="104">
        <f t="shared" si="2"/>
        <v>33100</v>
      </c>
      <c r="G160" s="23"/>
      <c r="H160" s="23"/>
    </row>
    <row r="161" spans="1:8" ht="31.5">
      <c r="A161" s="136" t="s">
        <v>766</v>
      </c>
      <c r="B161" s="100" t="s">
        <v>204</v>
      </c>
      <c r="C161" s="133" t="s">
        <v>808</v>
      </c>
      <c r="D161" s="127">
        <v>1173266.6599999999</v>
      </c>
      <c r="E161" s="127">
        <v>0</v>
      </c>
      <c r="F161" s="104">
        <f t="shared" si="2"/>
        <v>1173266.6599999999</v>
      </c>
      <c r="G161" s="23"/>
      <c r="H161" s="23"/>
    </row>
    <row r="162" spans="1:8">
      <c r="A162" s="136" t="s">
        <v>109</v>
      </c>
      <c r="B162" s="100" t="s">
        <v>204</v>
      </c>
      <c r="C162" s="133" t="s">
        <v>809</v>
      </c>
      <c r="D162" s="127">
        <v>1173266.6599999999</v>
      </c>
      <c r="E162" s="127">
        <v>0</v>
      </c>
      <c r="F162" s="104">
        <f t="shared" si="2"/>
        <v>1173266.6599999999</v>
      </c>
      <c r="G162" s="23"/>
      <c r="H162" s="23"/>
    </row>
    <row r="163" spans="1:8">
      <c r="A163" s="136" t="s">
        <v>201</v>
      </c>
      <c r="B163" s="100" t="s">
        <v>204</v>
      </c>
      <c r="C163" s="133" t="s">
        <v>809</v>
      </c>
      <c r="D163" s="127">
        <v>1173266.6599999999</v>
      </c>
      <c r="E163" s="127">
        <v>0</v>
      </c>
      <c r="F163" s="104">
        <f t="shared" si="2"/>
        <v>1173266.6599999999</v>
      </c>
      <c r="G163" s="23"/>
      <c r="H163" s="23"/>
    </row>
    <row r="164" spans="1:8" ht="31.5">
      <c r="A164" s="136" t="s">
        <v>766</v>
      </c>
      <c r="B164" s="100" t="s">
        <v>204</v>
      </c>
      <c r="C164" s="133" t="s">
        <v>274</v>
      </c>
      <c r="D164" s="127">
        <v>5299333.34</v>
      </c>
      <c r="E164" s="127">
        <v>0</v>
      </c>
      <c r="F164" s="104">
        <f t="shared" si="2"/>
        <v>5299333.34</v>
      </c>
      <c r="G164" s="23"/>
      <c r="H164" s="23"/>
    </row>
    <row r="165" spans="1:8">
      <c r="A165" s="136" t="s">
        <v>109</v>
      </c>
      <c r="B165" s="100" t="s">
        <v>204</v>
      </c>
      <c r="C165" s="133" t="s">
        <v>275</v>
      </c>
      <c r="D165" s="127">
        <v>5299333.34</v>
      </c>
      <c r="E165" s="127">
        <v>0</v>
      </c>
      <c r="F165" s="104">
        <f t="shared" si="2"/>
        <v>5299333.34</v>
      </c>
      <c r="G165" s="23"/>
      <c r="H165" s="23"/>
    </row>
    <row r="166" spans="1:8">
      <c r="A166" s="136" t="s">
        <v>201</v>
      </c>
      <c r="B166" s="100" t="s">
        <v>204</v>
      </c>
      <c r="C166" s="133" t="s">
        <v>275</v>
      </c>
      <c r="D166" s="127">
        <v>5299333.34</v>
      </c>
      <c r="E166" s="127">
        <v>0</v>
      </c>
      <c r="F166" s="104">
        <f t="shared" si="2"/>
        <v>5299333.34</v>
      </c>
      <c r="G166" s="23"/>
      <c r="H166" s="23"/>
    </row>
    <row r="167" spans="1:8" ht="31.5">
      <c r="A167" s="136" t="s">
        <v>767</v>
      </c>
      <c r="B167" s="100" t="s">
        <v>204</v>
      </c>
      <c r="C167" s="133" t="s">
        <v>810</v>
      </c>
      <c r="D167" s="127">
        <v>228666.48</v>
      </c>
      <c r="E167" s="127">
        <v>0</v>
      </c>
      <c r="F167" s="104">
        <f t="shared" si="2"/>
        <v>228666.48</v>
      </c>
      <c r="G167" s="23"/>
      <c r="H167" s="23"/>
    </row>
    <row r="168" spans="1:8">
      <c r="A168" s="136" t="s">
        <v>109</v>
      </c>
      <c r="B168" s="100" t="s">
        <v>204</v>
      </c>
      <c r="C168" s="133" t="s">
        <v>811</v>
      </c>
      <c r="D168" s="127">
        <v>228666.48</v>
      </c>
      <c r="E168" s="127">
        <v>0</v>
      </c>
      <c r="F168" s="104">
        <f t="shared" si="2"/>
        <v>228666.48</v>
      </c>
      <c r="G168" s="23"/>
      <c r="H168" s="23"/>
    </row>
    <row r="169" spans="1:8">
      <c r="A169" s="136" t="s">
        <v>764</v>
      </c>
      <c r="B169" s="100" t="s">
        <v>204</v>
      </c>
      <c r="C169" s="133" t="s">
        <v>811</v>
      </c>
      <c r="D169" s="127">
        <v>228666.48</v>
      </c>
      <c r="E169" s="127">
        <v>0</v>
      </c>
      <c r="F169" s="104">
        <f t="shared" si="2"/>
        <v>228666.48</v>
      </c>
      <c r="G169" s="23"/>
      <c r="H169" s="23"/>
    </row>
    <row r="170" spans="1:8">
      <c r="A170" s="144" t="s">
        <v>156</v>
      </c>
      <c r="B170" s="101" t="s">
        <v>204</v>
      </c>
      <c r="C170" s="145" t="s">
        <v>1075</v>
      </c>
      <c r="D170" s="129">
        <v>67148654.280000001</v>
      </c>
      <c r="E170" s="129">
        <v>6462499.8700000001</v>
      </c>
      <c r="F170" s="110">
        <f t="shared" si="2"/>
        <v>60686154.410000004</v>
      </c>
      <c r="G170" s="23"/>
      <c r="H170" s="23"/>
    </row>
    <row r="171" spans="1:8" ht="47.25">
      <c r="A171" s="136" t="s">
        <v>768</v>
      </c>
      <c r="B171" s="100" t="s">
        <v>204</v>
      </c>
      <c r="C171" s="133" t="s">
        <v>812</v>
      </c>
      <c r="D171" s="127">
        <v>4489095.67</v>
      </c>
      <c r="E171" s="127">
        <v>0</v>
      </c>
      <c r="F171" s="104">
        <f t="shared" si="2"/>
        <v>4489095.67</v>
      </c>
      <c r="G171" s="23"/>
      <c r="H171" s="23"/>
    </row>
    <row r="172" spans="1:8">
      <c r="A172" s="136" t="s">
        <v>109</v>
      </c>
      <c r="B172" s="100" t="s">
        <v>204</v>
      </c>
      <c r="C172" s="133" t="s">
        <v>813</v>
      </c>
      <c r="D172" s="127">
        <v>4489095.67</v>
      </c>
      <c r="E172" s="127">
        <v>0</v>
      </c>
      <c r="F172" s="104">
        <f t="shared" si="2"/>
        <v>4489095.67</v>
      </c>
      <c r="G172" s="23"/>
      <c r="H172" s="23"/>
    </row>
    <row r="173" spans="1:8">
      <c r="A173" s="136" t="s">
        <v>201</v>
      </c>
      <c r="B173" s="100" t="s">
        <v>204</v>
      </c>
      <c r="C173" s="133" t="s">
        <v>813</v>
      </c>
      <c r="D173" s="127">
        <v>4489095.67</v>
      </c>
      <c r="E173" s="127">
        <v>0</v>
      </c>
      <c r="F173" s="104">
        <f t="shared" si="2"/>
        <v>4489095.67</v>
      </c>
      <c r="G173" s="23"/>
      <c r="H173" s="23"/>
    </row>
    <row r="174" spans="1:8" ht="31.5">
      <c r="A174" s="136" t="s">
        <v>157</v>
      </c>
      <c r="B174" s="100" t="s">
        <v>204</v>
      </c>
      <c r="C174" s="133" t="s">
        <v>42</v>
      </c>
      <c r="D174" s="127">
        <v>27555616.559999999</v>
      </c>
      <c r="E174" s="127">
        <v>3485927</v>
      </c>
      <c r="F174" s="104">
        <f t="shared" si="2"/>
        <v>24069689.559999999</v>
      </c>
      <c r="G174" s="23"/>
      <c r="H174" s="23"/>
    </row>
    <row r="175" spans="1:8">
      <c r="A175" s="136" t="s">
        <v>109</v>
      </c>
      <c r="B175" s="100" t="s">
        <v>204</v>
      </c>
      <c r="C175" s="133" t="s">
        <v>713</v>
      </c>
      <c r="D175" s="127">
        <v>27304484.16</v>
      </c>
      <c r="E175" s="127">
        <v>3485927</v>
      </c>
      <c r="F175" s="104">
        <f t="shared" si="2"/>
        <v>23818557.16</v>
      </c>
      <c r="G175" s="23"/>
      <c r="H175" s="23"/>
    </row>
    <row r="176" spans="1:8">
      <c r="A176" s="136" t="s">
        <v>217</v>
      </c>
      <c r="B176" s="100" t="s">
        <v>204</v>
      </c>
      <c r="C176" s="133" t="s">
        <v>713</v>
      </c>
      <c r="D176" s="127">
        <v>27184484.16</v>
      </c>
      <c r="E176" s="127">
        <v>3485927</v>
      </c>
      <c r="F176" s="104">
        <f t="shared" si="2"/>
        <v>23698557.16</v>
      </c>
      <c r="G176" s="23"/>
      <c r="H176" s="23"/>
    </row>
    <row r="177" spans="1:8">
      <c r="A177" s="136" t="s">
        <v>35</v>
      </c>
      <c r="B177" s="100" t="s">
        <v>204</v>
      </c>
      <c r="C177" s="133" t="s">
        <v>713</v>
      </c>
      <c r="D177" s="127">
        <v>120000</v>
      </c>
      <c r="E177" s="127">
        <v>0</v>
      </c>
      <c r="F177" s="104">
        <f t="shared" si="2"/>
        <v>120000</v>
      </c>
      <c r="G177" s="23"/>
      <c r="H177" s="23"/>
    </row>
    <row r="178" spans="1:8">
      <c r="A178" s="136" t="s">
        <v>1173</v>
      </c>
      <c r="B178" s="100" t="s">
        <v>204</v>
      </c>
      <c r="C178" s="133" t="s">
        <v>714</v>
      </c>
      <c r="D178" s="127">
        <v>251132.4</v>
      </c>
      <c r="E178" s="127">
        <v>0</v>
      </c>
      <c r="F178" s="104">
        <f t="shared" si="2"/>
        <v>251132.4</v>
      </c>
      <c r="G178" s="23"/>
      <c r="H178" s="23"/>
    </row>
    <row r="179" spans="1:8">
      <c r="A179" s="136" t="s">
        <v>99</v>
      </c>
      <c r="B179" s="100" t="s">
        <v>204</v>
      </c>
      <c r="C179" s="133" t="s">
        <v>714</v>
      </c>
      <c r="D179" s="127">
        <v>251132.4</v>
      </c>
      <c r="E179" s="127">
        <v>0</v>
      </c>
      <c r="F179" s="104">
        <f t="shared" si="2"/>
        <v>251132.4</v>
      </c>
      <c r="G179" s="23"/>
      <c r="H179" s="23"/>
    </row>
    <row r="180" spans="1:8">
      <c r="A180" s="136" t="s">
        <v>158</v>
      </c>
      <c r="B180" s="100" t="s">
        <v>204</v>
      </c>
      <c r="C180" s="133" t="s">
        <v>43</v>
      </c>
      <c r="D180" s="127">
        <v>598277.54</v>
      </c>
      <c r="E180" s="127">
        <v>0</v>
      </c>
      <c r="F180" s="104">
        <f t="shared" si="2"/>
        <v>598277.54</v>
      </c>
      <c r="G180" s="23"/>
      <c r="H180" s="23"/>
    </row>
    <row r="181" spans="1:8">
      <c r="A181" s="136" t="s">
        <v>109</v>
      </c>
      <c r="B181" s="100" t="s">
        <v>204</v>
      </c>
      <c r="C181" s="133" t="s">
        <v>715</v>
      </c>
      <c r="D181" s="127">
        <v>598277.54</v>
      </c>
      <c r="E181" s="127">
        <v>0</v>
      </c>
      <c r="F181" s="104">
        <f t="shared" si="2"/>
        <v>598277.54</v>
      </c>
      <c r="G181" s="23"/>
      <c r="H181" s="23"/>
    </row>
    <row r="182" spans="1:8">
      <c r="A182" s="136" t="s">
        <v>201</v>
      </c>
      <c r="B182" s="100" t="s">
        <v>204</v>
      </c>
      <c r="C182" s="133" t="s">
        <v>715</v>
      </c>
      <c r="D182" s="127">
        <v>598277.54</v>
      </c>
      <c r="E182" s="127">
        <v>0</v>
      </c>
      <c r="F182" s="104">
        <f t="shared" si="2"/>
        <v>598277.54</v>
      </c>
      <c r="G182" s="23"/>
      <c r="H182" s="23"/>
    </row>
    <row r="183" spans="1:8" ht="47.25">
      <c r="A183" s="136" t="s">
        <v>769</v>
      </c>
      <c r="B183" s="100" t="s">
        <v>204</v>
      </c>
      <c r="C183" s="133" t="s">
        <v>814</v>
      </c>
      <c r="D183" s="127">
        <v>2247621.52</v>
      </c>
      <c r="E183" s="127">
        <v>0</v>
      </c>
      <c r="F183" s="104">
        <f t="shared" si="2"/>
        <v>2247621.52</v>
      </c>
      <c r="G183" s="23"/>
      <c r="H183" s="23"/>
    </row>
    <row r="184" spans="1:8">
      <c r="A184" s="136" t="s">
        <v>109</v>
      </c>
      <c r="B184" s="100" t="s">
        <v>204</v>
      </c>
      <c r="C184" s="133" t="s">
        <v>815</v>
      </c>
      <c r="D184" s="127">
        <v>2247621.52</v>
      </c>
      <c r="E184" s="127">
        <v>0</v>
      </c>
      <c r="F184" s="104">
        <f t="shared" si="2"/>
        <v>2247621.52</v>
      </c>
      <c r="G184" s="23"/>
      <c r="H184" s="23"/>
    </row>
    <row r="185" spans="1:8">
      <c r="A185" s="136" t="s">
        <v>201</v>
      </c>
      <c r="B185" s="100" t="s">
        <v>204</v>
      </c>
      <c r="C185" s="133" t="s">
        <v>815</v>
      </c>
      <c r="D185" s="127">
        <v>2247621.52</v>
      </c>
      <c r="E185" s="127">
        <v>0</v>
      </c>
      <c r="F185" s="104">
        <f t="shared" si="2"/>
        <v>2247621.52</v>
      </c>
      <c r="G185" s="23"/>
      <c r="H185" s="23"/>
    </row>
    <row r="186" spans="1:8" ht="31.5">
      <c r="A186" s="136" t="s">
        <v>967</v>
      </c>
      <c r="B186" s="100" t="s">
        <v>204</v>
      </c>
      <c r="C186" s="133" t="s">
        <v>44</v>
      </c>
      <c r="D186" s="127">
        <v>22938292.600000001</v>
      </c>
      <c r="E186" s="127">
        <v>2976572.87</v>
      </c>
      <c r="F186" s="104">
        <f t="shared" si="2"/>
        <v>19961719.73</v>
      </c>
      <c r="G186" s="23"/>
      <c r="H186" s="23"/>
    </row>
    <row r="187" spans="1:8" ht="31.5">
      <c r="A187" s="136" t="s">
        <v>1179</v>
      </c>
      <c r="B187" s="100" t="s">
        <v>204</v>
      </c>
      <c r="C187" s="133" t="s">
        <v>716</v>
      </c>
      <c r="D187" s="127">
        <v>22938292.600000001</v>
      </c>
      <c r="E187" s="127">
        <v>2976572.87</v>
      </c>
      <c r="F187" s="104">
        <f t="shared" si="2"/>
        <v>19961719.73</v>
      </c>
      <c r="G187" s="23"/>
      <c r="H187" s="23"/>
    </row>
    <row r="188" spans="1:8" ht="31.5">
      <c r="A188" s="136" t="s">
        <v>677</v>
      </c>
      <c r="B188" s="100" t="s">
        <v>204</v>
      </c>
      <c r="C188" s="133" t="s">
        <v>716</v>
      </c>
      <c r="D188" s="127">
        <v>22935092.600000001</v>
      </c>
      <c r="E188" s="127">
        <v>2976572.87</v>
      </c>
      <c r="F188" s="104">
        <f t="shared" si="2"/>
        <v>19958519.73</v>
      </c>
      <c r="G188" s="23"/>
      <c r="H188" s="23"/>
    </row>
    <row r="189" spans="1:8">
      <c r="A189" s="136" t="s">
        <v>201</v>
      </c>
      <c r="B189" s="100" t="s">
        <v>204</v>
      </c>
      <c r="C189" s="133" t="s">
        <v>716</v>
      </c>
      <c r="D189" s="127">
        <v>3200</v>
      </c>
      <c r="E189" s="127">
        <v>0</v>
      </c>
      <c r="F189" s="104">
        <f t="shared" si="2"/>
        <v>3200</v>
      </c>
      <c r="G189" s="23"/>
      <c r="H189" s="23"/>
    </row>
    <row r="190" spans="1:8" ht="31.5">
      <c r="A190" s="136" t="s">
        <v>770</v>
      </c>
      <c r="B190" s="100" t="s">
        <v>204</v>
      </c>
      <c r="C190" s="133" t="s">
        <v>816</v>
      </c>
      <c r="D190" s="127">
        <v>2991597.36</v>
      </c>
      <c r="E190" s="127">
        <v>0</v>
      </c>
      <c r="F190" s="104">
        <f t="shared" si="2"/>
        <v>2991597.36</v>
      </c>
      <c r="G190" s="23"/>
      <c r="H190" s="23"/>
    </row>
    <row r="191" spans="1:8">
      <c r="A191" s="136" t="s">
        <v>109</v>
      </c>
      <c r="B191" s="100" t="s">
        <v>204</v>
      </c>
      <c r="C191" s="133" t="s">
        <v>817</v>
      </c>
      <c r="D191" s="127">
        <v>2991597.36</v>
      </c>
      <c r="E191" s="127">
        <v>0</v>
      </c>
      <c r="F191" s="104">
        <f t="shared" si="2"/>
        <v>2991597.36</v>
      </c>
      <c r="G191" s="23"/>
      <c r="H191" s="23"/>
    </row>
    <row r="192" spans="1:8">
      <c r="A192" s="136" t="s">
        <v>201</v>
      </c>
      <c r="B192" s="100" t="s">
        <v>204</v>
      </c>
      <c r="C192" s="133" t="s">
        <v>817</v>
      </c>
      <c r="D192" s="127">
        <v>2991597.36</v>
      </c>
      <c r="E192" s="127">
        <v>0</v>
      </c>
      <c r="F192" s="104">
        <f t="shared" si="2"/>
        <v>2991597.36</v>
      </c>
      <c r="G192" s="23"/>
      <c r="H192" s="23"/>
    </row>
    <row r="193" spans="1:8" ht="63">
      <c r="A193" s="136" t="s">
        <v>771</v>
      </c>
      <c r="B193" s="100" t="s">
        <v>204</v>
      </c>
      <c r="C193" s="133" t="s">
        <v>461</v>
      </c>
      <c r="D193" s="127">
        <v>2388953.62</v>
      </c>
      <c r="E193" s="127">
        <v>0</v>
      </c>
      <c r="F193" s="104">
        <f t="shared" si="2"/>
        <v>2388953.62</v>
      </c>
      <c r="G193" s="23"/>
      <c r="H193" s="23"/>
    </row>
    <row r="194" spans="1:8" ht="31.5">
      <c r="A194" s="136" t="s">
        <v>1180</v>
      </c>
      <c r="B194" s="100" t="s">
        <v>204</v>
      </c>
      <c r="C194" s="133" t="s">
        <v>717</v>
      </c>
      <c r="D194" s="127">
        <v>2388953.62</v>
      </c>
      <c r="E194" s="127">
        <v>0</v>
      </c>
      <c r="F194" s="104">
        <f t="shared" si="2"/>
        <v>2388953.62</v>
      </c>
      <c r="G194" s="23"/>
      <c r="H194" s="23"/>
    </row>
    <row r="195" spans="1:8">
      <c r="A195" s="136" t="s">
        <v>217</v>
      </c>
      <c r="B195" s="100" t="s">
        <v>204</v>
      </c>
      <c r="C195" s="133" t="s">
        <v>717</v>
      </c>
      <c r="D195" s="127">
        <v>2388953.62</v>
      </c>
      <c r="E195" s="127">
        <v>0</v>
      </c>
      <c r="F195" s="104">
        <f t="shared" si="2"/>
        <v>2388953.62</v>
      </c>
      <c r="G195" s="23"/>
      <c r="H195" s="23"/>
    </row>
    <row r="196" spans="1:8" ht="47.25">
      <c r="A196" s="136" t="s">
        <v>772</v>
      </c>
      <c r="B196" s="100" t="s">
        <v>204</v>
      </c>
      <c r="C196" s="133" t="s">
        <v>818</v>
      </c>
      <c r="D196" s="127">
        <v>2293450</v>
      </c>
      <c r="E196" s="127">
        <v>0</v>
      </c>
      <c r="F196" s="104">
        <f t="shared" si="2"/>
        <v>2293450</v>
      </c>
      <c r="G196" s="23"/>
      <c r="H196" s="23"/>
    </row>
    <row r="197" spans="1:8" ht="31.5">
      <c r="A197" s="136" t="s">
        <v>1180</v>
      </c>
      <c r="B197" s="100" t="s">
        <v>204</v>
      </c>
      <c r="C197" s="133" t="s">
        <v>819</v>
      </c>
      <c r="D197" s="127">
        <v>2293450</v>
      </c>
      <c r="E197" s="127">
        <v>0</v>
      </c>
      <c r="F197" s="104">
        <f t="shared" si="2"/>
        <v>2293450</v>
      </c>
      <c r="G197" s="23"/>
      <c r="H197" s="23"/>
    </row>
    <row r="198" spans="1:8">
      <c r="A198" s="136" t="s">
        <v>217</v>
      </c>
      <c r="B198" s="100" t="s">
        <v>204</v>
      </c>
      <c r="C198" s="133" t="s">
        <v>819</v>
      </c>
      <c r="D198" s="127">
        <v>2293450</v>
      </c>
      <c r="E198" s="127">
        <v>0</v>
      </c>
      <c r="F198" s="104">
        <f t="shared" si="2"/>
        <v>2293450</v>
      </c>
      <c r="G198" s="23"/>
      <c r="H198" s="23"/>
    </row>
    <row r="199" spans="1:8" ht="63">
      <c r="A199" s="136" t="s">
        <v>939</v>
      </c>
      <c r="B199" s="100" t="s">
        <v>204</v>
      </c>
      <c r="C199" s="133" t="s">
        <v>170</v>
      </c>
      <c r="D199" s="127">
        <v>1645749.41</v>
      </c>
      <c r="E199" s="127">
        <v>0</v>
      </c>
      <c r="F199" s="104">
        <f t="shared" si="2"/>
        <v>1645749.41</v>
      </c>
      <c r="G199" s="23"/>
      <c r="H199" s="23"/>
    </row>
    <row r="200" spans="1:8">
      <c r="A200" s="136" t="s">
        <v>1174</v>
      </c>
      <c r="B200" s="100" t="s">
        <v>204</v>
      </c>
      <c r="C200" s="133" t="s">
        <v>718</v>
      </c>
      <c r="D200" s="127">
        <v>1645749.41</v>
      </c>
      <c r="E200" s="127">
        <v>0</v>
      </c>
      <c r="F200" s="104">
        <f t="shared" si="2"/>
        <v>1645749.41</v>
      </c>
      <c r="G200" s="23"/>
      <c r="H200" s="23"/>
    </row>
    <row r="201" spans="1:8">
      <c r="A201" s="136" t="s">
        <v>679</v>
      </c>
      <c r="B201" s="100" t="s">
        <v>204</v>
      </c>
      <c r="C201" s="133" t="s">
        <v>718</v>
      </c>
      <c r="D201" s="127">
        <v>1645749.41</v>
      </c>
      <c r="E201" s="127">
        <v>0</v>
      </c>
      <c r="F201" s="104">
        <f t="shared" ref="F201:F264" si="3">D201-E201</f>
        <v>1645749.41</v>
      </c>
      <c r="G201" s="23"/>
      <c r="H201" s="23"/>
    </row>
    <row r="202" spans="1:8">
      <c r="A202" s="144" t="s">
        <v>159</v>
      </c>
      <c r="B202" s="101" t="s">
        <v>204</v>
      </c>
      <c r="C202" s="145" t="s">
        <v>427</v>
      </c>
      <c r="D202" s="129">
        <v>3847908.84</v>
      </c>
      <c r="E202" s="129">
        <v>823718.84</v>
      </c>
      <c r="F202" s="110">
        <f t="shared" si="3"/>
        <v>3024190</v>
      </c>
      <c r="G202" s="23"/>
      <c r="H202" s="23"/>
    </row>
    <row r="203" spans="1:8" ht="78.75">
      <c r="A203" s="136" t="s">
        <v>735</v>
      </c>
      <c r="B203" s="100" t="s">
        <v>204</v>
      </c>
      <c r="C203" s="133" t="s">
        <v>171</v>
      </c>
      <c r="D203" s="127">
        <v>200000</v>
      </c>
      <c r="E203" s="127">
        <v>200000</v>
      </c>
      <c r="F203" s="104">
        <f t="shared" si="3"/>
        <v>0</v>
      </c>
      <c r="G203" s="23"/>
      <c r="H203" s="23"/>
    </row>
    <row r="204" spans="1:8" ht="31.5">
      <c r="A204" s="136" t="s">
        <v>1178</v>
      </c>
      <c r="B204" s="100" t="s">
        <v>204</v>
      </c>
      <c r="C204" s="133" t="s">
        <v>719</v>
      </c>
      <c r="D204" s="127">
        <v>200000</v>
      </c>
      <c r="E204" s="127">
        <v>200000</v>
      </c>
      <c r="F204" s="104">
        <f t="shared" si="3"/>
        <v>0</v>
      </c>
      <c r="G204" s="23"/>
      <c r="H204" s="23"/>
    </row>
    <row r="205" spans="1:8" ht="47.25">
      <c r="A205" s="136" t="s">
        <v>1069</v>
      </c>
      <c r="B205" s="100" t="s">
        <v>204</v>
      </c>
      <c r="C205" s="133" t="s">
        <v>719</v>
      </c>
      <c r="D205" s="127">
        <v>200000</v>
      </c>
      <c r="E205" s="127">
        <v>200000</v>
      </c>
      <c r="F205" s="104">
        <f t="shared" si="3"/>
        <v>0</v>
      </c>
      <c r="G205" s="23"/>
      <c r="H205" s="23"/>
    </row>
    <row r="206" spans="1:8" ht="63">
      <c r="A206" s="136" t="s">
        <v>235</v>
      </c>
      <c r="B206" s="100" t="s">
        <v>204</v>
      </c>
      <c r="C206" s="133" t="s">
        <v>174</v>
      </c>
      <c r="D206" s="127">
        <v>623718.84</v>
      </c>
      <c r="E206" s="127">
        <v>623718.84</v>
      </c>
      <c r="F206" s="104">
        <f t="shared" si="3"/>
        <v>0</v>
      </c>
      <c r="G206" s="23"/>
      <c r="H206" s="23"/>
    </row>
    <row r="207" spans="1:8" ht="31.5">
      <c r="A207" s="136" t="s">
        <v>1178</v>
      </c>
      <c r="B207" s="100" t="s">
        <v>204</v>
      </c>
      <c r="C207" s="133" t="s">
        <v>720</v>
      </c>
      <c r="D207" s="127">
        <v>623718.84</v>
      </c>
      <c r="E207" s="127">
        <v>623718.84</v>
      </c>
      <c r="F207" s="104">
        <f t="shared" si="3"/>
        <v>0</v>
      </c>
      <c r="G207" s="23"/>
      <c r="H207" s="23"/>
    </row>
    <row r="208" spans="1:8" ht="47.25">
      <c r="A208" s="136" t="s">
        <v>1069</v>
      </c>
      <c r="B208" s="100" t="s">
        <v>204</v>
      </c>
      <c r="C208" s="133" t="s">
        <v>720</v>
      </c>
      <c r="D208" s="127">
        <v>623718.84</v>
      </c>
      <c r="E208" s="127">
        <v>623718.84</v>
      </c>
      <c r="F208" s="104">
        <f t="shared" si="3"/>
        <v>0</v>
      </c>
      <c r="G208" s="23"/>
      <c r="H208" s="23"/>
    </row>
    <row r="209" spans="1:8" ht="31.5">
      <c r="A209" s="136" t="s">
        <v>935</v>
      </c>
      <c r="B209" s="100" t="s">
        <v>204</v>
      </c>
      <c r="C209" s="133" t="s">
        <v>114</v>
      </c>
      <c r="D209" s="127">
        <v>24190</v>
      </c>
      <c r="E209" s="127">
        <v>0</v>
      </c>
      <c r="F209" s="104">
        <f t="shared" si="3"/>
        <v>24190</v>
      </c>
      <c r="G209" s="23"/>
      <c r="H209" s="23"/>
    </row>
    <row r="210" spans="1:8">
      <c r="A210" s="136" t="s">
        <v>109</v>
      </c>
      <c r="B210" s="100" t="s">
        <v>204</v>
      </c>
      <c r="C210" s="133" t="s">
        <v>721</v>
      </c>
      <c r="D210" s="127">
        <v>24190</v>
      </c>
      <c r="E210" s="127">
        <v>0</v>
      </c>
      <c r="F210" s="104">
        <f t="shared" si="3"/>
        <v>24190</v>
      </c>
      <c r="G210" s="23"/>
      <c r="H210" s="23"/>
    </row>
    <row r="211" spans="1:8">
      <c r="A211" s="136" t="s">
        <v>35</v>
      </c>
      <c r="B211" s="100" t="s">
        <v>204</v>
      </c>
      <c r="C211" s="133" t="s">
        <v>721</v>
      </c>
      <c r="D211" s="127">
        <v>24190</v>
      </c>
      <c r="E211" s="127">
        <v>0</v>
      </c>
      <c r="F211" s="104">
        <f t="shared" si="3"/>
        <v>24190</v>
      </c>
      <c r="G211" s="23"/>
      <c r="H211" s="23"/>
    </row>
    <row r="212" spans="1:8" ht="78.75">
      <c r="A212" s="136" t="s">
        <v>773</v>
      </c>
      <c r="B212" s="100" t="s">
        <v>204</v>
      </c>
      <c r="C212" s="133" t="s">
        <v>820</v>
      </c>
      <c r="D212" s="127">
        <v>3000000</v>
      </c>
      <c r="E212" s="127">
        <v>0</v>
      </c>
      <c r="F212" s="104">
        <f t="shared" si="3"/>
        <v>3000000</v>
      </c>
      <c r="G212" s="23"/>
      <c r="H212" s="23"/>
    </row>
    <row r="213" spans="1:8">
      <c r="A213" s="136" t="s">
        <v>406</v>
      </c>
      <c r="B213" s="100" t="s">
        <v>204</v>
      </c>
      <c r="C213" s="133" t="s">
        <v>821</v>
      </c>
      <c r="D213" s="127">
        <v>3000000</v>
      </c>
      <c r="E213" s="127">
        <v>0</v>
      </c>
      <c r="F213" s="104">
        <f t="shared" si="3"/>
        <v>3000000</v>
      </c>
      <c r="G213" s="23"/>
      <c r="H213" s="23"/>
    </row>
    <row r="214" spans="1:8">
      <c r="A214" s="136" t="s">
        <v>98</v>
      </c>
      <c r="B214" s="100" t="s">
        <v>204</v>
      </c>
      <c r="C214" s="133" t="s">
        <v>821</v>
      </c>
      <c r="D214" s="127">
        <v>3000000</v>
      </c>
      <c r="E214" s="127">
        <v>0</v>
      </c>
      <c r="F214" s="104">
        <f t="shared" si="3"/>
        <v>3000000</v>
      </c>
      <c r="G214" s="23"/>
      <c r="H214" s="23"/>
    </row>
    <row r="215" spans="1:8">
      <c r="A215" s="144" t="s">
        <v>972</v>
      </c>
      <c r="B215" s="101" t="s">
        <v>204</v>
      </c>
      <c r="C215" s="145" t="s">
        <v>897</v>
      </c>
      <c r="D215" s="129">
        <v>813234578.5</v>
      </c>
      <c r="E215" s="129">
        <v>5318024.1500000004</v>
      </c>
      <c r="F215" s="110">
        <f t="shared" si="3"/>
        <v>807916554.35000002</v>
      </c>
      <c r="G215" s="23"/>
      <c r="H215" s="23"/>
    </row>
    <row r="216" spans="1:8">
      <c r="A216" s="144" t="s">
        <v>167</v>
      </c>
      <c r="B216" s="101" t="s">
        <v>204</v>
      </c>
      <c r="C216" s="145" t="s">
        <v>525</v>
      </c>
      <c r="D216" s="129">
        <v>319797.84000000003</v>
      </c>
      <c r="E216" s="129">
        <v>28699.84</v>
      </c>
      <c r="F216" s="110">
        <f t="shared" si="3"/>
        <v>291098</v>
      </c>
      <c r="G216" s="23"/>
      <c r="H216" s="23"/>
    </row>
    <row r="217" spans="1:8" ht="47.25">
      <c r="A217" s="136" t="s">
        <v>312</v>
      </c>
      <c r="B217" s="100" t="s">
        <v>204</v>
      </c>
      <c r="C217" s="133" t="s">
        <v>1169</v>
      </c>
      <c r="D217" s="127">
        <v>319797.84000000003</v>
      </c>
      <c r="E217" s="127">
        <v>28699.84</v>
      </c>
      <c r="F217" s="104">
        <f t="shared" si="3"/>
        <v>291098</v>
      </c>
      <c r="G217" s="23"/>
      <c r="H217" s="23"/>
    </row>
    <row r="218" spans="1:8">
      <c r="A218" s="136" t="s">
        <v>109</v>
      </c>
      <c r="B218" s="100" t="s">
        <v>204</v>
      </c>
      <c r="C218" s="133" t="s">
        <v>722</v>
      </c>
      <c r="D218" s="127">
        <v>134260.68</v>
      </c>
      <c r="E218" s="127">
        <v>0</v>
      </c>
      <c r="F218" s="104">
        <f t="shared" si="3"/>
        <v>134260.68</v>
      </c>
      <c r="G218" s="23"/>
      <c r="H218" s="23"/>
    </row>
    <row r="219" spans="1:8">
      <c r="A219" s="136" t="s">
        <v>99</v>
      </c>
      <c r="B219" s="100" t="s">
        <v>204</v>
      </c>
      <c r="C219" s="133" t="s">
        <v>722</v>
      </c>
      <c r="D219" s="127">
        <v>100493.4</v>
      </c>
      <c r="E219" s="127">
        <v>0</v>
      </c>
      <c r="F219" s="104">
        <f t="shared" si="3"/>
        <v>100493.4</v>
      </c>
      <c r="G219" s="23"/>
      <c r="H219" s="23"/>
    </row>
    <row r="220" spans="1:8">
      <c r="A220" s="136" t="s">
        <v>35</v>
      </c>
      <c r="B220" s="100" t="s">
        <v>204</v>
      </c>
      <c r="C220" s="133" t="s">
        <v>722</v>
      </c>
      <c r="D220" s="127">
        <v>33767.279999999999</v>
      </c>
      <c r="E220" s="127">
        <v>0</v>
      </c>
      <c r="F220" s="104">
        <f t="shared" si="3"/>
        <v>33767.279999999999</v>
      </c>
      <c r="G220" s="23"/>
      <c r="H220" s="23"/>
    </row>
    <row r="221" spans="1:8">
      <c r="A221" s="136" t="s">
        <v>1173</v>
      </c>
      <c r="B221" s="100" t="s">
        <v>204</v>
      </c>
      <c r="C221" s="133" t="s">
        <v>723</v>
      </c>
      <c r="D221" s="127">
        <v>95551.679999999993</v>
      </c>
      <c r="E221" s="127">
        <v>22507.84</v>
      </c>
      <c r="F221" s="104">
        <f t="shared" si="3"/>
        <v>73043.839999999997</v>
      </c>
      <c r="G221" s="23"/>
      <c r="H221" s="23"/>
    </row>
    <row r="222" spans="1:8">
      <c r="A222" s="136" t="s">
        <v>99</v>
      </c>
      <c r="B222" s="100" t="s">
        <v>204</v>
      </c>
      <c r="C222" s="133" t="s">
        <v>723</v>
      </c>
      <c r="D222" s="127">
        <v>95551.679999999993</v>
      </c>
      <c r="E222" s="127">
        <v>22507.84</v>
      </c>
      <c r="F222" s="104">
        <f t="shared" si="3"/>
        <v>73043.839999999997</v>
      </c>
      <c r="G222" s="23"/>
      <c r="H222" s="23"/>
    </row>
    <row r="223" spans="1:8" ht="31.5">
      <c r="A223" s="136" t="s">
        <v>1176</v>
      </c>
      <c r="B223" s="100" t="s">
        <v>204</v>
      </c>
      <c r="C223" s="133" t="s">
        <v>724</v>
      </c>
      <c r="D223" s="127">
        <v>89985.48</v>
      </c>
      <c r="E223" s="127">
        <v>6192</v>
      </c>
      <c r="F223" s="104">
        <f t="shared" si="3"/>
        <v>83793.48</v>
      </c>
      <c r="G223" s="23"/>
      <c r="H223" s="23"/>
    </row>
    <row r="224" spans="1:8">
      <c r="A224" s="136" t="s">
        <v>98</v>
      </c>
      <c r="B224" s="100" t="s">
        <v>204</v>
      </c>
      <c r="C224" s="133" t="s">
        <v>724</v>
      </c>
      <c r="D224" s="127">
        <v>89985.48</v>
      </c>
      <c r="E224" s="127">
        <v>6192</v>
      </c>
      <c r="F224" s="104">
        <f t="shared" si="3"/>
        <v>83793.48</v>
      </c>
      <c r="G224" s="23"/>
      <c r="H224" s="23"/>
    </row>
    <row r="225" spans="1:8">
      <c r="A225" s="144" t="s">
        <v>134</v>
      </c>
      <c r="B225" s="101" t="s">
        <v>204</v>
      </c>
      <c r="C225" s="145" t="s">
        <v>898</v>
      </c>
      <c r="D225" s="129">
        <v>693997220.49000001</v>
      </c>
      <c r="E225" s="129">
        <v>0</v>
      </c>
      <c r="F225" s="110">
        <f t="shared" si="3"/>
        <v>693997220.49000001</v>
      </c>
      <c r="G225" s="23"/>
      <c r="H225" s="23"/>
    </row>
    <row r="226" spans="1:8" ht="31.5">
      <c r="A226" s="136" t="s">
        <v>774</v>
      </c>
      <c r="B226" s="100" t="s">
        <v>204</v>
      </c>
      <c r="C226" s="133" t="s">
        <v>252</v>
      </c>
      <c r="D226" s="127">
        <v>113554277.76000001</v>
      </c>
      <c r="E226" s="127">
        <v>0</v>
      </c>
      <c r="F226" s="104">
        <f t="shared" si="3"/>
        <v>113554277.76000001</v>
      </c>
      <c r="G226" s="23"/>
      <c r="H226" s="23"/>
    </row>
    <row r="227" spans="1:8" ht="31.5">
      <c r="A227" s="136" t="s">
        <v>1181</v>
      </c>
      <c r="B227" s="100" t="s">
        <v>204</v>
      </c>
      <c r="C227" s="133" t="s">
        <v>253</v>
      </c>
      <c r="D227" s="127">
        <v>113554277.76000001</v>
      </c>
      <c r="E227" s="127">
        <v>0</v>
      </c>
      <c r="F227" s="104">
        <f t="shared" si="3"/>
        <v>113554277.76000001</v>
      </c>
      <c r="G227" s="23"/>
      <c r="H227" s="23"/>
    </row>
    <row r="228" spans="1:8">
      <c r="A228" s="136" t="s">
        <v>526</v>
      </c>
      <c r="B228" s="100" t="s">
        <v>204</v>
      </c>
      <c r="C228" s="133" t="s">
        <v>253</v>
      </c>
      <c r="D228" s="127">
        <v>2020607.49</v>
      </c>
      <c r="E228" s="127">
        <v>0</v>
      </c>
      <c r="F228" s="104">
        <f t="shared" si="3"/>
        <v>2020607.49</v>
      </c>
      <c r="G228" s="23"/>
      <c r="H228" s="23"/>
    </row>
    <row r="229" spans="1:8">
      <c r="A229" s="136" t="s">
        <v>201</v>
      </c>
      <c r="B229" s="100" t="s">
        <v>204</v>
      </c>
      <c r="C229" s="133" t="s">
        <v>253</v>
      </c>
      <c r="D229" s="127">
        <v>111533670.27</v>
      </c>
      <c r="E229" s="127">
        <v>0</v>
      </c>
      <c r="F229" s="104">
        <f t="shared" si="3"/>
        <v>111533670.27</v>
      </c>
      <c r="G229" s="23"/>
      <c r="H229" s="23"/>
    </row>
    <row r="230" spans="1:8" ht="63">
      <c r="A230" s="136" t="s">
        <v>460</v>
      </c>
      <c r="B230" s="100" t="s">
        <v>204</v>
      </c>
      <c r="C230" s="133" t="s">
        <v>254</v>
      </c>
      <c r="D230" s="127">
        <v>5560298.7800000003</v>
      </c>
      <c r="E230" s="127">
        <v>0</v>
      </c>
      <c r="F230" s="104">
        <f t="shared" si="3"/>
        <v>5560298.7800000003</v>
      </c>
      <c r="G230" s="23"/>
      <c r="H230" s="23"/>
    </row>
    <row r="231" spans="1:8">
      <c r="A231" s="136" t="s">
        <v>109</v>
      </c>
      <c r="B231" s="100" t="s">
        <v>204</v>
      </c>
      <c r="C231" s="133" t="s">
        <v>255</v>
      </c>
      <c r="D231" s="127">
        <v>5560298.7800000003</v>
      </c>
      <c r="E231" s="127">
        <v>0</v>
      </c>
      <c r="F231" s="104">
        <f t="shared" si="3"/>
        <v>5560298.7800000003</v>
      </c>
      <c r="G231" s="23"/>
      <c r="H231" s="23"/>
    </row>
    <row r="232" spans="1:8">
      <c r="A232" s="136" t="s">
        <v>35</v>
      </c>
      <c r="B232" s="100" t="s">
        <v>204</v>
      </c>
      <c r="C232" s="133" t="s">
        <v>255</v>
      </c>
      <c r="D232" s="127">
        <v>5560298.7800000003</v>
      </c>
      <c r="E232" s="127">
        <v>0</v>
      </c>
      <c r="F232" s="104">
        <f t="shared" si="3"/>
        <v>5560298.7800000003</v>
      </c>
      <c r="G232" s="23"/>
      <c r="H232" s="23"/>
    </row>
    <row r="233" spans="1:8" ht="31.5">
      <c r="A233" s="136" t="s">
        <v>164</v>
      </c>
      <c r="B233" s="100" t="s">
        <v>204</v>
      </c>
      <c r="C233" s="133" t="s">
        <v>216</v>
      </c>
      <c r="D233" s="127">
        <v>14194654.49</v>
      </c>
      <c r="E233" s="127">
        <v>0</v>
      </c>
      <c r="F233" s="104">
        <f t="shared" si="3"/>
        <v>14194654.49</v>
      </c>
      <c r="G233" s="23"/>
      <c r="H233" s="23"/>
    </row>
    <row r="234" spans="1:8">
      <c r="A234" s="136" t="s">
        <v>109</v>
      </c>
      <c r="B234" s="100" t="s">
        <v>204</v>
      </c>
      <c r="C234" s="133" t="s">
        <v>725</v>
      </c>
      <c r="D234" s="127">
        <v>7901879.8200000003</v>
      </c>
      <c r="E234" s="127">
        <v>0</v>
      </c>
      <c r="F234" s="104">
        <f t="shared" si="3"/>
        <v>7901879.8200000003</v>
      </c>
      <c r="G234" s="23"/>
      <c r="H234" s="23"/>
    </row>
    <row r="235" spans="1:8">
      <c r="A235" s="136" t="s">
        <v>526</v>
      </c>
      <c r="B235" s="100" t="s">
        <v>204</v>
      </c>
      <c r="C235" s="133" t="s">
        <v>725</v>
      </c>
      <c r="D235" s="127">
        <v>7901879.8200000003</v>
      </c>
      <c r="E235" s="127">
        <v>0</v>
      </c>
      <c r="F235" s="104">
        <f t="shared" si="3"/>
        <v>7901879.8200000003</v>
      </c>
      <c r="G235" s="23"/>
      <c r="H235" s="23"/>
    </row>
    <row r="236" spans="1:8" ht="31.5">
      <c r="A236" s="136" t="s">
        <v>1181</v>
      </c>
      <c r="B236" s="100" t="s">
        <v>204</v>
      </c>
      <c r="C236" s="133" t="s">
        <v>726</v>
      </c>
      <c r="D236" s="127">
        <v>6292774.6699999999</v>
      </c>
      <c r="E236" s="127">
        <v>0</v>
      </c>
      <c r="F236" s="104">
        <f t="shared" si="3"/>
        <v>6292774.6699999999</v>
      </c>
      <c r="G236" s="23"/>
      <c r="H236" s="23"/>
    </row>
    <row r="237" spans="1:8">
      <c r="A237" s="136" t="s">
        <v>526</v>
      </c>
      <c r="B237" s="100" t="s">
        <v>204</v>
      </c>
      <c r="C237" s="133" t="s">
        <v>726</v>
      </c>
      <c r="D237" s="127">
        <v>6292774.6699999999</v>
      </c>
      <c r="E237" s="127">
        <v>0</v>
      </c>
      <c r="F237" s="104">
        <f t="shared" si="3"/>
        <v>6292774.6699999999</v>
      </c>
      <c r="G237" s="23"/>
      <c r="H237" s="23"/>
    </row>
    <row r="238" spans="1:8" ht="31.5">
      <c r="A238" s="136" t="s">
        <v>164</v>
      </c>
      <c r="B238" s="100" t="s">
        <v>204</v>
      </c>
      <c r="C238" s="133" t="s">
        <v>727</v>
      </c>
      <c r="D238" s="127">
        <v>524986400</v>
      </c>
      <c r="E238" s="127">
        <v>0</v>
      </c>
      <c r="F238" s="104">
        <f t="shared" si="3"/>
        <v>524986400</v>
      </c>
      <c r="G238" s="23"/>
      <c r="H238" s="23"/>
    </row>
    <row r="239" spans="1:8" ht="31.5">
      <c r="A239" s="136" t="s">
        <v>1181</v>
      </c>
      <c r="B239" s="100" t="s">
        <v>204</v>
      </c>
      <c r="C239" s="133" t="s">
        <v>728</v>
      </c>
      <c r="D239" s="127">
        <v>524986400</v>
      </c>
      <c r="E239" s="127">
        <v>0</v>
      </c>
      <c r="F239" s="104">
        <f t="shared" si="3"/>
        <v>524986400</v>
      </c>
      <c r="G239" s="23"/>
      <c r="H239" s="23"/>
    </row>
    <row r="240" spans="1:8" ht="15.75" customHeight="1">
      <c r="A240" s="136" t="s">
        <v>201</v>
      </c>
      <c r="B240" s="100" t="s">
        <v>204</v>
      </c>
      <c r="C240" s="133" t="s">
        <v>728</v>
      </c>
      <c r="D240" s="127">
        <v>524986400</v>
      </c>
      <c r="E240" s="127">
        <v>0</v>
      </c>
      <c r="F240" s="104">
        <f t="shared" si="3"/>
        <v>524986400</v>
      </c>
      <c r="G240" s="23"/>
      <c r="H240" s="23"/>
    </row>
    <row r="241" spans="1:8" ht="31.5">
      <c r="A241" s="136" t="s">
        <v>164</v>
      </c>
      <c r="B241" s="100" t="s">
        <v>204</v>
      </c>
      <c r="C241" s="133" t="s">
        <v>822</v>
      </c>
      <c r="D241" s="127">
        <v>20000000</v>
      </c>
      <c r="E241" s="127">
        <v>0</v>
      </c>
      <c r="F241" s="104">
        <f t="shared" si="3"/>
        <v>20000000</v>
      </c>
      <c r="G241" s="23"/>
      <c r="H241" s="23"/>
    </row>
    <row r="242" spans="1:8" ht="31.5">
      <c r="A242" s="136" t="s">
        <v>1181</v>
      </c>
      <c r="B242" s="100" t="s">
        <v>204</v>
      </c>
      <c r="C242" s="133" t="s">
        <v>823</v>
      </c>
      <c r="D242" s="127">
        <v>20000000</v>
      </c>
      <c r="E242" s="127">
        <v>0</v>
      </c>
      <c r="F242" s="104">
        <f t="shared" si="3"/>
        <v>20000000</v>
      </c>
      <c r="G242" s="23"/>
      <c r="H242" s="23"/>
    </row>
    <row r="243" spans="1:8">
      <c r="A243" s="136" t="s">
        <v>201</v>
      </c>
      <c r="B243" s="100" t="s">
        <v>204</v>
      </c>
      <c r="C243" s="133" t="s">
        <v>823</v>
      </c>
      <c r="D243" s="127">
        <v>20000000</v>
      </c>
      <c r="E243" s="127">
        <v>0</v>
      </c>
      <c r="F243" s="104">
        <f t="shared" si="3"/>
        <v>20000000</v>
      </c>
      <c r="G243" s="23"/>
      <c r="H243" s="23"/>
    </row>
    <row r="244" spans="1:8" ht="63">
      <c r="A244" s="136" t="s">
        <v>702</v>
      </c>
      <c r="B244" s="100" t="s">
        <v>204</v>
      </c>
      <c r="C244" s="133" t="s">
        <v>966</v>
      </c>
      <c r="D244" s="127">
        <v>8362000</v>
      </c>
      <c r="E244" s="127">
        <v>0</v>
      </c>
      <c r="F244" s="104">
        <f t="shared" si="3"/>
        <v>8362000</v>
      </c>
      <c r="G244" s="23"/>
      <c r="H244" s="23"/>
    </row>
    <row r="245" spans="1:8" ht="63">
      <c r="A245" s="136" t="s">
        <v>992</v>
      </c>
      <c r="B245" s="100" t="s">
        <v>204</v>
      </c>
      <c r="C245" s="133" t="s">
        <v>729</v>
      </c>
      <c r="D245" s="127">
        <v>8362000</v>
      </c>
      <c r="E245" s="127">
        <v>0</v>
      </c>
      <c r="F245" s="104">
        <f t="shared" si="3"/>
        <v>8362000</v>
      </c>
      <c r="G245" s="23"/>
      <c r="H245" s="23"/>
    </row>
    <row r="246" spans="1:8" ht="47.25">
      <c r="A246" s="136" t="s">
        <v>262</v>
      </c>
      <c r="B246" s="100" t="s">
        <v>204</v>
      </c>
      <c r="C246" s="133" t="s">
        <v>729</v>
      </c>
      <c r="D246" s="127">
        <v>8362000</v>
      </c>
      <c r="E246" s="127">
        <v>0</v>
      </c>
      <c r="F246" s="104">
        <f t="shared" si="3"/>
        <v>8362000</v>
      </c>
      <c r="G246" s="23"/>
      <c r="H246" s="23"/>
    </row>
    <row r="247" spans="1:8" ht="78.75">
      <c r="A247" s="136" t="s">
        <v>264</v>
      </c>
      <c r="B247" s="100" t="s">
        <v>204</v>
      </c>
      <c r="C247" s="133" t="s">
        <v>276</v>
      </c>
      <c r="D247" s="127">
        <v>7339589.46</v>
      </c>
      <c r="E247" s="127">
        <v>0</v>
      </c>
      <c r="F247" s="104">
        <f t="shared" si="3"/>
        <v>7339589.46</v>
      </c>
      <c r="G247" s="23"/>
      <c r="H247" s="23"/>
    </row>
    <row r="248" spans="1:8">
      <c r="A248" s="136" t="s">
        <v>109</v>
      </c>
      <c r="B248" s="100" t="s">
        <v>204</v>
      </c>
      <c r="C248" s="133" t="s">
        <v>277</v>
      </c>
      <c r="D248" s="127">
        <v>7339589.46</v>
      </c>
      <c r="E248" s="127">
        <v>0</v>
      </c>
      <c r="F248" s="104">
        <f t="shared" si="3"/>
        <v>7339589.46</v>
      </c>
      <c r="G248" s="23"/>
      <c r="H248" s="23"/>
    </row>
    <row r="249" spans="1:8">
      <c r="A249" s="136" t="s">
        <v>764</v>
      </c>
      <c r="B249" s="100" t="s">
        <v>204</v>
      </c>
      <c r="C249" s="133" t="s">
        <v>277</v>
      </c>
      <c r="D249" s="127">
        <v>7339589.46</v>
      </c>
      <c r="E249" s="127">
        <v>0</v>
      </c>
      <c r="F249" s="104">
        <f t="shared" si="3"/>
        <v>7339589.46</v>
      </c>
      <c r="G249" s="23"/>
      <c r="H249" s="23"/>
    </row>
    <row r="250" spans="1:8">
      <c r="A250" s="144" t="s">
        <v>135</v>
      </c>
      <c r="B250" s="101" t="s">
        <v>204</v>
      </c>
      <c r="C250" s="145" t="s">
        <v>899</v>
      </c>
      <c r="D250" s="129">
        <v>104937017.56999999</v>
      </c>
      <c r="E250" s="129">
        <v>3361.68</v>
      </c>
      <c r="F250" s="110">
        <f t="shared" si="3"/>
        <v>104933655.88999999</v>
      </c>
      <c r="G250" s="23"/>
      <c r="H250" s="23"/>
    </row>
    <row r="251" spans="1:8">
      <c r="A251" s="136" t="s">
        <v>483</v>
      </c>
      <c r="B251" s="100" t="s">
        <v>204</v>
      </c>
      <c r="C251" s="133" t="s">
        <v>900</v>
      </c>
      <c r="D251" s="127">
        <v>6925228.8899999997</v>
      </c>
      <c r="E251" s="127">
        <v>3361.68</v>
      </c>
      <c r="F251" s="104">
        <f t="shared" si="3"/>
        <v>6921867.21</v>
      </c>
      <c r="G251" s="23"/>
      <c r="H251" s="23"/>
    </row>
    <row r="252" spans="1:8">
      <c r="A252" s="136" t="s">
        <v>109</v>
      </c>
      <c r="B252" s="100" t="s">
        <v>204</v>
      </c>
      <c r="C252" s="133" t="s">
        <v>730</v>
      </c>
      <c r="D252" s="127">
        <v>144905.76</v>
      </c>
      <c r="E252" s="127">
        <v>3361.68</v>
      </c>
      <c r="F252" s="104">
        <f t="shared" si="3"/>
        <v>141544.08000000002</v>
      </c>
      <c r="G252" s="23"/>
      <c r="H252" s="23"/>
    </row>
    <row r="253" spans="1:8" ht="31.5">
      <c r="A253" s="136" t="s">
        <v>677</v>
      </c>
      <c r="B253" s="100" t="s">
        <v>204</v>
      </c>
      <c r="C253" s="133" t="s">
        <v>730</v>
      </c>
      <c r="D253" s="127">
        <v>144905.76</v>
      </c>
      <c r="E253" s="127">
        <v>3361.68</v>
      </c>
      <c r="F253" s="104">
        <f t="shared" si="3"/>
        <v>141544.08000000002</v>
      </c>
      <c r="G253" s="23"/>
      <c r="H253" s="23"/>
    </row>
    <row r="254" spans="1:8">
      <c r="A254" s="136" t="s">
        <v>1173</v>
      </c>
      <c r="B254" s="100" t="s">
        <v>204</v>
      </c>
      <c r="C254" s="133" t="s">
        <v>731</v>
      </c>
      <c r="D254" s="127">
        <v>6780323.1299999999</v>
      </c>
      <c r="E254" s="127">
        <v>0</v>
      </c>
      <c r="F254" s="104">
        <f t="shared" si="3"/>
        <v>6780323.1299999999</v>
      </c>
      <c r="G254" s="23"/>
      <c r="H254" s="23"/>
    </row>
    <row r="255" spans="1:8">
      <c r="A255" s="136" t="s">
        <v>99</v>
      </c>
      <c r="B255" s="100" t="s">
        <v>204</v>
      </c>
      <c r="C255" s="133" t="s">
        <v>731</v>
      </c>
      <c r="D255" s="127">
        <v>6780323.1299999999</v>
      </c>
      <c r="E255" s="127">
        <v>0</v>
      </c>
      <c r="F255" s="104">
        <f t="shared" si="3"/>
        <v>6780323.1299999999</v>
      </c>
      <c r="G255" s="23"/>
      <c r="H255" s="23"/>
    </row>
    <row r="256" spans="1:8">
      <c r="A256" s="136" t="s">
        <v>484</v>
      </c>
      <c r="B256" s="100" t="s">
        <v>204</v>
      </c>
      <c r="C256" s="133" t="s">
        <v>901</v>
      </c>
      <c r="D256" s="127">
        <v>2394334.41</v>
      </c>
      <c r="E256" s="127">
        <v>0</v>
      </c>
      <c r="F256" s="104">
        <f t="shared" si="3"/>
        <v>2394334.41</v>
      </c>
      <c r="G256" s="23"/>
      <c r="H256" s="23"/>
    </row>
    <row r="257" spans="1:8">
      <c r="A257" s="136" t="s">
        <v>109</v>
      </c>
      <c r="B257" s="100" t="s">
        <v>204</v>
      </c>
      <c r="C257" s="133" t="s">
        <v>732</v>
      </c>
      <c r="D257" s="127">
        <v>2394334.41</v>
      </c>
      <c r="E257" s="127">
        <v>0</v>
      </c>
      <c r="F257" s="104">
        <f t="shared" si="3"/>
        <v>2394334.41</v>
      </c>
      <c r="G257" s="23"/>
      <c r="H257" s="23"/>
    </row>
    <row r="258" spans="1:8">
      <c r="A258" s="136" t="s">
        <v>99</v>
      </c>
      <c r="B258" s="100" t="s">
        <v>204</v>
      </c>
      <c r="C258" s="133" t="s">
        <v>732</v>
      </c>
      <c r="D258" s="127">
        <v>68663.14</v>
      </c>
      <c r="E258" s="127">
        <v>0</v>
      </c>
      <c r="F258" s="104">
        <f t="shared" si="3"/>
        <v>68663.14</v>
      </c>
      <c r="G258" s="23"/>
      <c r="H258" s="23"/>
    </row>
    <row r="259" spans="1:8">
      <c r="A259" s="136" t="s">
        <v>217</v>
      </c>
      <c r="B259" s="100" t="s">
        <v>204</v>
      </c>
      <c r="C259" s="133" t="s">
        <v>732</v>
      </c>
      <c r="D259" s="127">
        <v>1002904.91</v>
      </c>
      <c r="E259" s="127">
        <v>0</v>
      </c>
      <c r="F259" s="104">
        <f t="shared" si="3"/>
        <v>1002904.91</v>
      </c>
      <c r="G259" s="23"/>
      <c r="H259" s="23"/>
    </row>
    <row r="260" spans="1:8">
      <c r="A260" s="136" t="s">
        <v>35</v>
      </c>
      <c r="B260" s="100" t="s">
        <v>204</v>
      </c>
      <c r="C260" s="133" t="s">
        <v>732</v>
      </c>
      <c r="D260" s="127">
        <v>1322766.3600000001</v>
      </c>
      <c r="E260" s="127">
        <v>0</v>
      </c>
      <c r="F260" s="104">
        <f t="shared" si="3"/>
        <v>1322766.3600000001</v>
      </c>
      <c r="G260" s="23"/>
      <c r="H260" s="23"/>
    </row>
    <row r="261" spans="1:8" ht="110.25">
      <c r="A261" s="136" t="s">
        <v>775</v>
      </c>
      <c r="B261" s="100" t="s">
        <v>204</v>
      </c>
      <c r="C261" s="133" t="s">
        <v>824</v>
      </c>
      <c r="D261" s="127">
        <v>73306000</v>
      </c>
      <c r="E261" s="127">
        <v>0</v>
      </c>
      <c r="F261" s="104">
        <f t="shared" si="3"/>
        <v>73306000</v>
      </c>
      <c r="G261" s="23"/>
      <c r="H261" s="23"/>
    </row>
    <row r="262" spans="1:8">
      <c r="A262" s="136" t="s">
        <v>109</v>
      </c>
      <c r="B262" s="100" t="s">
        <v>204</v>
      </c>
      <c r="C262" s="133" t="s">
        <v>825</v>
      </c>
      <c r="D262" s="127">
        <v>73306000</v>
      </c>
      <c r="E262" s="127">
        <v>0</v>
      </c>
      <c r="F262" s="104">
        <f t="shared" si="3"/>
        <v>73306000</v>
      </c>
      <c r="G262" s="23"/>
      <c r="H262" s="23"/>
    </row>
    <row r="263" spans="1:8">
      <c r="A263" s="136" t="s">
        <v>35</v>
      </c>
      <c r="B263" s="100" t="s">
        <v>204</v>
      </c>
      <c r="C263" s="133" t="s">
        <v>825</v>
      </c>
      <c r="D263" s="127">
        <v>73306000</v>
      </c>
      <c r="E263" s="127">
        <v>0</v>
      </c>
      <c r="F263" s="104">
        <f t="shared" si="3"/>
        <v>73306000</v>
      </c>
      <c r="G263" s="23"/>
      <c r="H263" s="23"/>
    </row>
    <row r="264" spans="1:8" ht="110.25">
      <c r="A264" s="136" t="s">
        <v>776</v>
      </c>
      <c r="B264" s="100" t="s">
        <v>204</v>
      </c>
      <c r="C264" s="133" t="s">
        <v>826</v>
      </c>
      <c r="D264" s="127">
        <v>15197590</v>
      </c>
      <c r="E264" s="127">
        <v>0</v>
      </c>
      <c r="F264" s="104">
        <f t="shared" si="3"/>
        <v>15197590</v>
      </c>
      <c r="G264" s="23"/>
      <c r="H264" s="23"/>
    </row>
    <row r="265" spans="1:8">
      <c r="A265" s="136" t="s">
        <v>109</v>
      </c>
      <c r="B265" s="100" t="s">
        <v>204</v>
      </c>
      <c r="C265" s="133" t="s">
        <v>827</v>
      </c>
      <c r="D265" s="127">
        <v>15197590</v>
      </c>
      <c r="E265" s="127">
        <v>0</v>
      </c>
      <c r="F265" s="104">
        <f t="shared" ref="F265:F328" si="4">D265-E265</f>
        <v>15197590</v>
      </c>
      <c r="G265" s="23"/>
      <c r="H265" s="23"/>
    </row>
    <row r="266" spans="1:8">
      <c r="A266" s="136" t="s">
        <v>35</v>
      </c>
      <c r="B266" s="100" t="s">
        <v>204</v>
      </c>
      <c r="C266" s="133" t="s">
        <v>827</v>
      </c>
      <c r="D266" s="127">
        <v>15197590</v>
      </c>
      <c r="E266" s="127">
        <v>0</v>
      </c>
      <c r="F266" s="104">
        <f t="shared" si="4"/>
        <v>15197590</v>
      </c>
      <c r="G266" s="23"/>
      <c r="H266" s="23"/>
    </row>
    <row r="267" spans="1:8">
      <c r="A267" s="136" t="s">
        <v>306</v>
      </c>
      <c r="B267" s="100" t="s">
        <v>204</v>
      </c>
      <c r="C267" s="133" t="s">
        <v>45</v>
      </c>
      <c r="D267" s="127">
        <v>7113864.2699999996</v>
      </c>
      <c r="E267" s="127">
        <v>0</v>
      </c>
      <c r="F267" s="104">
        <f t="shared" si="4"/>
        <v>7113864.2699999996</v>
      </c>
      <c r="G267" s="23"/>
      <c r="H267" s="23"/>
    </row>
    <row r="268" spans="1:8">
      <c r="A268" s="136" t="s">
        <v>109</v>
      </c>
      <c r="B268" s="100" t="s">
        <v>204</v>
      </c>
      <c r="C268" s="133" t="s">
        <v>561</v>
      </c>
      <c r="D268" s="127">
        <v>7113864.2699999996</v>
      </c>
      <c r="E268" s="127">
        <v>0</v>
      </c>
      <c r="F268" s="104">
        <f t="shared" si="4"/>
        <v>7113864.2699999996</v>
      </c>
      <c r="G268" s="23"/>
      <c r="H268" s="23"/>
    </row>
    <row r="269" spans="1:8">
      <c r="A269" s="136" t="s">
        <v>201</v>
      </c>
      <c r="B269" s="100" t="s">
        <v>204</v>
      </c>
      <c r="C269" s="133" t="s">
        <v>561</v>
      </c>
      <c r="D269" s="127">
        <v>7113864.2699999996</v>
      </c>
      <c r="E269" s="127">
        <v>0</v>
      </c>
      <c r="F269" s="104">
        <f t="shared" si="4"/>
        <v>7113864.2699999996</v>
      </c>
      <c r="G269" s="23"/>
      <c r="H269" s="23"/>
    </row>
    <row r="270" spans="1:8" ht="31.5">
      <c r="A270" s="144" t="s">
        <v>394</v>
      </c>
      <c r="B270" s="101" t="s">
        <v>204</v>
      </c>
      <c r="C270" s="145" t="s">
        <v>436</v>
      </c>
      <c r="D270" s="129">
        <v>13980542.6</v>
      </c>
      <c r="E270" s="129">
        <v>5285962.63</v>
      </c>
      <c r="F270" s="110">
        <f t="shared" si="4"/>
        <v>8694579.9699999988</v>
      </c>
      <c r="G270" s="23"/>
      <c r="H270" s="23"/>
    </row>
    <row r="271" spans="1:8" ht="31.5">
      <c r="A271" s="136" t="s">
        <v>673</v>
      </c>
      <c r="B271" s="100" t="s">
        <v>204</v>
      </c>
      <c r="C271" s="133" t="s">
        <v>437</v>
      </c>
      <c r="D271" s="127">
        <v>13145893.6</v>
      </c>
      <c r="E271" s="127">
        <v>5285962.63</v>
      </c>
      <c r="F271" s="104">
        <f t="shared" si="4"/>
        <v>7859930.9699999997</v>
      </c>
      <c r="G271" s="23"/>
      <c r="H271" s="23"/>
    </row>
    <row r="272" spans="1:8">
      <c r="A272" s="136" t="s">
        <v>111</v>
      </c>
      <c r="B272" s="100" t="s">
        <v>204</v>
      </c>
      <c r="C272" s="133" t="s">
        <v>562</v>
      </c>
      <c r="D272" s="127">
        <v>9027491.8300000001</v>
      </c>
      <c r="E272" s="127">
        <v>4342797.3099999996</v>
      </c>
      <c r="F272" s="104">
        <f t="shared" si="4"/>
        <v>4684694.5200000005</v>
      </c>
      <c r="G272" s="23"/>
      <c r="H272" s="23"/>
    </row>
    <row r="273" spans="1:8">
      <c r="A273" s="136" t="s">
        <v>31</v>
      </c>
      <c r="B273" s="100" t="s">
        <v>204</v>
      </c>
      <c r="C273" s="133" t="s">
        <v>562</v>
      </c>
      <c r="D273" s="127">
        <v>9006290.9499999993</v>
      </c>
      <c r="E273" s="127">
        <v>4332953.26</v>
      </c>
      <c r="F273" s="104">
        <f t="shared" si="4"/>
        <v>4673337.6899999995</v>
      </c>
      <c r="G273" s="23"/>
      <c r="H273" s="23"/>
    </row>
    <row r="274" spans="1:8" ht="31.5">
      <c r="A274" s="136" t="s">
        <v>33</v>
      </c>
      <c r="B274" s="100" t="s">
        <v>204</v>
      </c>
      <c r="C274" s="133" t="s">
        <v>562</v>
      </c>
      <c r="D274" s="127">
        <v>21200.880000000001</v>
      </c>
      <c r="E274" s="127">
        <v>9844.0499999999993</v>
      </c>
      <c r="F274" s="104">
        <f t="shared" si="4"/>
        <v>11356.830000000002</v>
      </c>
      <c r="G274" s="23"/>
      <c r="H274" s="23"/>
    </row>
    <row r="275" spans="1:8" ht="31.5">
      <c r="A275" s="136" t="s">
        <v>112</v>
      </c>
      <c r="B275" s="100" t="s">
        <v>204</v>
      </c>
      <c r="C275" s="133" t="s">
        <v>563</v>
      </c>
      <c r="D275" s="127">
        <v>25046.67</v>
      </c>
      <c r="E275" s="127">
        <v>0</v>
      </c>
      <c r="F275" s="104">
        <f t="shared" si="4"/>
        <v>25046.67</v>
      </c>
      <c r="G275" s="23"/>
      <c r="H275" s="23"/>
    </row>
    <row r="276" spans="1:8">
      <c r="A276" s="136" t="s">
        <v>35</v>
      </c>
      <c r="B276" s="100" t="s">
        <v>204</v>
      </c>
      <c r="C276" s="133" t="s">
        <v>563</v>
      </c>
      <c r="D276" s="127">
        <v>25046.67</v>
      </c>
      <c r="E276" s="127">
        <v>0</v>
      </c>
      <c r="F276" s="104">
        <f t="shared" si="4"/>
        <v>25046.67</v>
      </c>
      <c r="G276" s="23"/>
      <c r="H276" s="23"/>
    </row>
    <row r="277" spans="1:8" ht="47.25">
      <c r="A277" s="136" t="s">
        <v>1172</v>
      </c>
      <c r="B277" s="100" t="s">
        <v>204</v>
      </c>
      <c r="C277" s="133" t="s">
        <v>564</v>
      </c>
      <c r="D277" s="127">
        <v>1814515.02</v>
      </c>
      <c r="E277" s="127">
        <v>876271.75</v>
      </c>
      <c r="F277" s="104">
        <f t="shared" si="4"/>
        <v>938243.27</v>
      </c>
      <c r="G277" s="23"/>
      <c r="H277" s="23"/>
    </row>
    <row r="278" spans="1:8">
      <c r="A278" s="136" t="s">
        <v>32</v>
      </c>
      <c r="B278" s="100" t="s">
        <v>204</v>
      </c>
      <c r="C278" s="133" t="s">
        <v>564</v>
      </c>
      <c r="D278" s="127">
        <v>1814515.02</v>
      </c>
      <c r="E278" s="127">
        <v>876271.75</v>
      </c>
      <c r="F278" s="104">
        <f t="shared" si="4"/>
        <v>938243.27</v>
      </c>
      <c r="G278" s="23"/>
      <c r="H278" s="23"/>
    </row>
    <row r="279" spans="1:8">
      <c r="A279" s="136" t="s">
        <v>109</v>
      </c>
      <c r="B279" s="100" t="s">
        <v>204</v>
      </c>
      <c r="C279" s="133" t="s">
        <v>565</v>
      </c>
      <c r="D279" s="127">
        <v>1917394.13</v>
      </c>
      <c r="E279" s="127">
        <v>56024.800000000003</v>
      </c>
      <c r="F279" s="104">
        <f t="shared" si="4"/>
        <v>1861369.3299999998</v>
      </c>
      <c r="G279" s="23"/>
      <c r="H279" s="23"/>
    </row>
    <row r="280" spans="1:8">
      <c r="A280" s="136" t="s">
        <v>97</v>
      </c>
      <c r="B280" s="100" t="s">
        <v>204</v>
      </c>
      <c r="C280" s="133" t="s">
        <v>565</v>
      </c>
      <c r="D280" s="127">
        <v>60270.12</v>
      </c>
      <c r="E280" s="127">
        <v>6291.23</v>
      </c>
      <c r="F280" s="104">
        <f t="shared" si="4"/>
        <v>53978.89</v>
      </c>
      <c r="G280" s="23"/>
      <c r="H280" s="23"/>
    </row>
    <row r="281" spans="1:8">
      <c r="A281" s="136" t="s">
        <v>357</v>
      </c>
      <c r="B281" s="100" t="s">
        <v>204</v>
      </c>
      <c r="C281" s="133" t="s">
        <v>565</v>
      </c>
      <c r="D281" s="127">
        <v>273933.3</v>
      </c>
      <c r="E281" s="127">
        <v>0</v>
      </c>
      <c r="F281" s="104">
        <f t="shared" si="4"/>
        <v>273933.3</v>
      </c>
      <c r="G281" s="23"/>
      <c r="H281" s="23"/>
    </row>
    <row r="282" spans="1:8">
      <c r="A282" s="136" t="s">
        <v>99</v>
      </c>
      <c r="B282" s="100" t="s">
        <v>204</v>
      </c>
      <c r="C282" s="133" t="s">
        <v>565</v>
      </c>
      <c r="D282" s="127">
        <v>19196.759999999998</v>
      </c>
      <c r="E282" s="127">
        <v>0</v>
      </c>
      <c r="F282" s="104">
        <f t="shared" si="4"/>
        <v>19196.759999999998</v>
      </c>
      <c r="G282" s="23"/>
      <c r="H282" s="23"/>
    </row>
    <row r="283" spans="1:8">
      <c r="A283" s="136" t="s">
        <v>217</v>
      </c>
      <c r="B283" s="100" t="s">
        <v>204</v>
      </c>
      <c r="C283" s="133" t="s">
        <v>565</v>
      </c>
      <c r="D283" s="127">
        <v>275842.84999999998</v>
      </c>
      <c r="E283" s="127">
        <v>5850</v>
      </c>
      <c r="F283" s="104">
        <f t="shared" si="4"/>
        <v>269992.84999999998</v>
      </c>
      <c r="G283" s="23"/>
      <c r="H283" s="23"/>
    </row>
    <row r="284" spans="1:8">
      <c r="A284" s="136" t="s">
        <v>35</v>
      </c>
      <c r="B284" s="100" t="s">
        <v>204</v>
      </c>
      <c r="C284" s="133" t="s">
        <v>565</v>
      </c>
      <c r="D284" s="127">
        <v>612657.43000000005</v>
      </c>
      <c r="E284" s="127">
        <v>4480</v>
      </c>
      <c r="F284" s="104">
        <f t="shared" si="4"/>
        <v>608177.43000000005</v>
      </c>
      <c r="G284" s="23"/>
      <c r="H284" s="23"/>
    </row>
    <row r="285" spans="1:8">
      <c r="A285" s="136" t="s">
        <v>678</v>
      </c>
      <c r="B285" s="100" t="s">
        <v>204</v>
      </c>
      <c r="C285" s="133" t="s">
        <v>565</v>
      </c>
      <c r="D285" s="127">
        <v>10360.620000000001</v>
      </c>
      <c r="E285" s="127">
        <v>4598.47</v>
      </c>
      <c r="F285" s="104">
        <f t="shared" si="4"/>
        <v>5762.1500000000005</v>
      </c>
      <c r="G285" s="23"/>
      <c r="H285" s="23"/>
    </row>
    <row r="286" spans="1:8">
      <c r="A286" s="136" t="s">
        <v>201</v>
      </c>
      <c r="B286" s="100" t="s">
        <v>204</v>
      </c>
      <c r="C286" s="133" t="s">
        <v>565</v>
      </c>
      <c r="D286" s="127">
        <v>42225.55</v>
      </c>
      <c r="E286" s="127">
        <v>0</v>
      </c>
      <c r="F286" s="104">
        <f t="shared" si="4"/>
        <v>42225.55</v>
      </c>
      <c r="G286" s="23"/>
      <c r="H286" s="23"/>
    </row>
    <row r="287" spans="1:8">
      <c r="A287" s="136" t="s">
        <v>764</v>
      </c>
      <c r="B287" s="100" t="s">
        <v>204</v>
      </c>
      <c r="C287" s="133" t="s">
        <v>565</v>
      </c>
      <c r="D287" s="127">
        <v>622907.5</v>
      </c>
      <c r="E287" s="127">
        <v>34805.1</v>
      </c>
      <c r="F287" s="104">
        <f t="shared" si="4"/>
        <v>588102.40000000002</v>
      </c>
      <c r="G287" s="23"/>
      <c r="H287" s="23"/>
    </row>
    <row r="288" spans="1:8">
      <c r="A288" s="136" t="s">
        <v>1173</v>
      </c>
      <c r="B288" s="100" t="s">
        <v>204</v>
      </c>
      <c r="C288" s="133" t="s">
        <v>566</v>
      </c>
      <c r="D288" s="127">
        <v>232818.95</v>
      </c>
      <c r="E288" s="127">
        <v>868.77</v>
      </c>
      <c r="F288" s="104">
        <f t="shared" si="4"/>
        <v>231950.18000000002</v>
      </c>
      <c r="G288" s="23"/>
      <c r="H288" s="23"/>
    </row>
    <row r="289" spans="1:8">
      <c r="A289" s="136" t="s">
        <v>99</v>
      </c>
      <c r="B289" s="100" t="s">
        <v>204</v>
      </c>
      <c r="C289" s="133" t="s">
        <v>566</v>
      </c>
      <c r="D289" s="127">
        <v>232818.95</v>
      </c>
      <c r="E289" s="127">
        <v>868.77</v>
      </c>
      <c r="F289" s="104">
        <f t="shared" si="4"/>
        <v>231950.18000000002</v>
      </c>
      <c r="G289" s="23"/>
      <c r="H289" s="23"/>
    </row>
    <row r="290" spans="1:8">
      <c r="A290" s="136" t="s">
        <v>1174</v>
      </c>
      <c r="B290" s="100" t="s">
        <v>204</v>
      </c>
      <c r="C290" s="133" t="s">
        <v>567</v>
      </c>
      <c r="D290" s="127">
        <v>28627</v>
      </c>
      <c r="E290" s="127">
        <v>0</v>
      </c>
      <c r="F290" s="104">
        <f t="shared" si="4"/>
        <v>28627</v>
      </c>
      <c r="G290" s="23"/>
      <c r="H290" s="23"/>
    </row>
    <row r="291" spans="1:8">
      <c r="A291" s="136" t="s">
        <v>679</v>
      </c>
      <c r="B291" s="100" t="s">
        <v>204</v>
      </c>
      <c r="C291" s="133" t="s">
        <v>567</v>
      </c>
      <c r="D291" s="127">
        <v>28627</v>
      </c>
      <c r="E291" s="127">
        <v>0</v>
      </c>
      <c r="F291" s="104">
        <f t="shared" si="4"/>
        <v>28627</v>
      </c>
      <c r="G291" s="23"/>
      <c r="H291" s="23"/>
    </row>
    <row r="292" spans="1:8">
      <c r="A292" s="136" t="s">
        <v>1175</v>
      </c>
      <c r="B292" s="100" t="s">
        <v>204</v>
      </c>
      <c r="C292" s="133" t="s">
        <v>568</v>
      </c>
      <c r="D292" s="127">
        <v>100000</v>
      </c>
      <c r="E292" s="127">
        <v>10000</v>
      </c>
      <c r="F292" s="104">
        <f t="shared" si="4"/>
        <v>90000</v>
      </c>
      <c r="G292" s="23"/>
      <c r="H292" s="23"/>
    </row>
    <row r="293" spans="1:8">
      <c r="A293" s="136" t="s">
        <v>679</v>
      </c>
      <c r="B293" s="100" t="s">
        <v>204</v>
      </c>
      <c r="C293" s="133" t="s">
        <v>568</v>
      </c>
      <c r="D293" s="127">
        <v>100000</v>
      </c>
      <c r="E293" s="127">
        <v>10000</v>
      </c>
      <c r="F293" s="104">
        <f t="shared" si="4"/>
        <v>90000</v>
      </c>
      <c r="G293" s="23"/>
      <c r="H293" s="23"/>
    </row>
    <row r="294" spans="1:8" ht="63">
      <c r="A294" s="136" t="s">
        <v>702</v>
      </c>
      <c r="B294" s="100" t="s">
        <v>204</v>
      </c>
      <c r="C294" s="133" t="s">
        <v>960</v>
      </c>
      <c r="D294" s="127">
        <v>834649</v>
      </c>
      <c r="E294" s="127">
        <v>0</v>
      </c>
      <c r="F294" s="104">
        <f t="shared" si="4"/>
        <v>834649</v>
      </c>
      <c r="G294" s="23"/>
      <c r="H294" s="23"/>
    </row>
    <row r="295" spans="1:8">
      <c r="A295" s="136" t="s">
        <v>109</v>
      </c>
      <c r="B295" s="100" t="s">
        <v>204</v>
      </c>
      <c r="C295" s="133" t="s">
        <v>569</v>
      </c>
      <c r="D295" s="127">
        <v>834649</v>
      </c>
      <c r="E295" s="127">
        <v>0</v>
      </c>
      <c r="F295" s="104">
        <f t="shared" si="4"/>
        <v>834649</v>
      </c>
      <c r="G295" s="23"/>
      <c r="H295" s="23"/>
    </row>
    <row r="296" spans="1:8">
      <c r="A296" s="136" t="s">
        <v>35</v>
      </c>
      <c r="B296" s="100" t="s">
        <v>204</v>
      </c>
      <c r="C296" s="133" t="s">
        <v>569</v>
      </c>
      <c r="D296" s="127">
        <v>834649</v>
      </c>
      <c r="E296" s="127">
        <v>0</v>
      </c>
      <c r="F296" s="104">
        <f t="shared" si="4"/>
        <v>834649</v>
      </c>
      <c r="G296" s="23"/>
      <c r="H296" s="23"/>
    </row>
    <row r="297" spans="1:8">
      <c r="A297" s="144" t="s">
        <v>486</v>
      </c>
      <c r="B297" s="101" t="s">
        <v>204</v>
      </c>
      <c r="C297" s="145" t="s">
        <v>438</v>
      </c>
      <c r="D297" s="129">
        <v>281665</v>
      </c>
      <c r="E297" s="129">
        <v>0</v>
      </c>
      <c r="F297" s="110">
        <f t="shared" si="4"/>
        <v>281665</v>
      </c>
      <c r="G297" s="23"/>
      <c r="H297" s="23"/>
    </row>
    <row r="298" spans="1:8">
      <c r="A298" s="144" t="s">
        <v>695</v>
      </c>
      <c r="B298" s="101" t="s">
        <v>204</v>
      </c>
      <c r="C298" s="145" t="s">
        <v>318</v>
      </c>
      <c r="D298" s="129">
        <v>281665</v>
      </c>
      <c r="E298" s="129">
        <v>0</v>
      </c>
      <c r="F298" s="110">
        <f t="shared" si="4"/>
        <v>281665</v>
      </c>
      <c r="G298" s="23"/>
      <c r="H298" s="23"/>
    </row>
    <row r="299" spans="1:8" ht="94.5">
      <c r="A299" s="136" t="s">
        <v>646</v>
      </c>
      <c r="B299" s="100" t="s">
        <v>204</v>
      </c>
      <c r="C299" s="133" t="s">
        <v>319</v>
      </c>
      <c r="D299" s="127">
        <v>281665</v>
      </c>
      <c r="E299" s="127">
        <v>0</v>
      </c>
      <c r="F299" s="104">
        <f t="shared" si="4"/>
        <v>281665</v>
      </c>
      <c r="G299" s="23"/>
      <c r="H299" s="23"/>
    </row>
    <row r="300" spans="1:8">
      <c r="A300" s="136" t="s">
        <v>109</v>
      </c>
      <c r="B300" s="100" t="s">
        <v>204</v>
      </c>
      <c r="C300" s="133" t="s">
        <v>570</v>
      </c>
      <c r="D300" s="127">
        <v>281665</v>
      </c>
      <c r="E300" s="127">
        <v>0</v>
      </c>
      <c r="F300" s="104">
        <f t="shared" si="4"/>
        <v>281665</v>
      </c>
      <c r="G300" s="23"/>
      <c r="H300" s="23"/>
    </row>
    <row r="301" spans="1:8">
      <c r="A301" s="136" t="s">
        <v>35</v>
      </c>
      <c r="B301" s="100" t="s">
        <v>204</v>
      </c>
      <c r="C301" s="133" t="s">
        <v>570</v>
      </c>
      <c r="D301" s="127">
        <v>281665</v>
      </c>
      <c r="E301" s="127">
        <v>0</v>
      </c>
      <c r="F301" s="104">
        <f t="shared" si="4"/>
        <v>281665</v>
      </c>
      <c r="G301" s="23"/>
      <c r="H301" s="23"/>
    </row>
    <row r="302" spans="1:8">
      <c r="A302" s="144" t="s">
        <v>149</v>
      </c>
      <c r="B302" s="101" t="s">
        <v>204</v>
      </c>
      <c r="C302" s="145" t="s">
        <v>172</v>
      </c>
      <c r="D302" s="129">
        <v>128500.02</v>
      </c>
      <c r="E302" s="129">
        <v>0</v>
      </c>
      <c r="F302" s="110">
        <f t="shared" si="4"/>
        <v>128500.02</v>
      </c>
      <c r="G302" s="23"/>
      <c r="H302" s="23"/>
    </row>
    <row r="303" spans="1:8" ht="31.5">
      <c r="A303" s="144" t="s">
        <v>424</v>
      </c>
      <c r="B303" s="101" t="s">
        <v>204</v>
      </c>
      <c r="C303" s="145" t="s">
        <v>1170</v>
      </c>
      <c r="D303" s="129">
        <v>128500.02</v>
      </c>
      <c r="E303" s="129">
        <v>0</v>
      </c>
      <c r="F303" s="110">
        <f t="shared" si="4"/>
        <v>128500.02</v>
      </c>
      <c r="G303" s="23"/>
      <c r="H303" s="23"/>
    </row>
    <row r="304" spans="1:8" ht="31.5">
      <c r="A304" s="136" t="s">
        <v>208</v>
      </c>
      <c r="B304" s="100" t="s">
        <v>204</v>
      </c>
      <c r="C304" s="133" t="s">
        <v>1171</v>
      </c>
      <c r="D304" s="127">
        <v>128500.02</v>
      </c>
      <c r="E304" s="127">
        <v>0</v>
      </c>
      <c r="F304" s="104">
        <f t="shared" si="4"/>
        <v>128500.02</v>
      </c>
      <c r="G304" s="23"/>
      <c r="H304" s="23"/>
    </row>
    <row r="305" spans="1:8">
      <c r="A305" s="136" t="s">
        <v>109</v>
      </c>
      <c r="B305" s="100" t="s">
        <v>204</v>
      </c>
      <c r="C305" s="133" t="s">
        <v>571</v>
      </c>
      <c r="D305" s="127">
        <v>128500.02</v>
      </c>
      <c r="E305" s="127">
        <v>0</v>
      </c>
      <c r="F305" s="104">
        <f t="shared" si="4"/>
        <v>128500.02</v>
      </c>
      <c r="G305" s="23"/>
      <c r="H305" s="23"/>
    </row>
    <row r="306" spans="1:8">
      <c r="A306" s="136" t="s">
        <v>35</v>
      </c>
      <c r="B306" s="100" t="s">
        <v>204</v>
      </c>
      <c r="C306" s="133" t="s">
        <v>571</v>
      </c>
      <c r="D306" s="127">
        <v>128500.02</v>
      </c>
      <c r="E306" s="127">
        <v>0</v>
      </c>
      <c r="F306" s="104">
        <f t="shared" si="4"/>
        <v>128500.02</v>
      </c>
      <c r="G306" s="23"/>
      <c r="H306" s="23"/>
    </row>
    <row r="307" spans="1:8">
      <c r="A307" s="144" t="s">
        <v>80</v>
      </c>
      <c r="B307" s="101" t="s">
        <v>204</v>
      </c>
      <c r="C307" s="145" t="s">
        <v>495</v>
      </c>
      <c r="D307" s="129">
        <v>105118.35</v>
      </c>
      <c r="E307" s="129">
        <v>0</v>
      </c>
      <c r="F307" s="110">
        <f t="shared" si="4"/>
        <v>105118.35</v>
      </c>
      <c r="G307" s="23"/>
      <c r="H307" s="23"/>
    </row>
    <row r="308" spans="1:8">
      <c r="A308" s="144" t="s">
        <v>81</v>
      </c>
      <c r="B308" s="101" t="s">
        <v>204</v>
      </c>
      <c r="C308" s="145" t="s">
        <v>92</v>
      </c>
      <c r="D308" s="129">
        <v>105118.35</v>
      </c>
      <c r="E308" s="129">
        <v>0</v>
      </c>
      <c r="F308" s="110">
        <f t="shared" si="4"/>
        <v>105118.35</v>
      </c>
      <c r="G308" s="23"/>
      <c r="H308" s="23"/>
    </row>
    <row r="309" spans="1:8" ht="47.25">
      <c r="A309" s="136" t="s">
        <v>647</v>
      </c>
      <c r="B309" s="100" t="s">
        <v>204</v>
      </c>
      <c r="C309" s="133" t="s">
        <v>90</v>
      </c>
      <c r="D309" s="127">
        <v>105118.35</v>
      </c>
      <c r="E309" s="127">
        <v>0</v>
      </c>
      <c r="F309" s="104">
        <f t="shared" si="4"/>
        <v>105118.35</v>
      </c>
      <c r="G309" s="23"/>
      <c r="H309" s="23"/>
    </row>
    <row r="310" spans="1:8">
      <c r="A310" s="136" t="s">
        <v>109</v>
      </c>
      <c r="B310" s="100" t="s">
        <v>204</v>
      </c>
      <c r="C310" s="133" t="s">
        <v>572</v>
      </c>
      <c r="D310" s="127">
        <v>105118.35</v>
      </c>
      <c r="E310" s="127">
        <v>0</v>
      </c>
      <c r="F310" s="104">
        <f t="shared" si="4"/>
        <v>105118.35</v>
      </c>
      <c r="G310" s="23"/>
      <c r="H310" s="23"/>
    </row>
    <row r="311" spans="1:8">
      <c r="A311" s="136" t="s">
        <v>764</v>
      </c>
      <c r="B311" s="100" t="s">
        <v>204</v>
      </c>
      <c r="C311" s="133" t="s">
        <v>572</v>
      </c>
      <c r="D311" s="127">
        <v>105118.35</v>
      </c>
      <c r="E311" s="127">
        <v>0</v>
      </c>
      <c r="F311" s="104">
        <f t="shared" si="4"/>
        <v>105118.35</v>
      </c>
      <c r="G311" s="23"/>
      <c r="H311" s="23"/>
    </row>
    <row r="312" spans="1:8">
      <c r="A312" s="144" t="s">
        <v>82</v>
      </c>
      <c r="B312" s="101" t="s">
        <v>204</v>
      </c>
      <c r="C312" s="145" t="s">
        <v>94</v>
      </c>
      <c r="D312" s="129">
        <v>136538266.72</v>
      </c>
      <c r="E312" s="129">
        <v>30479341.579999998</v>
      </c>
      <c r="F312" s="110">
        <f t="shared" si="4"/>
        <v>106058925.14</v>
      </c>
      <c r="G312" s="23"/>
      <c r="H312" s="23"/>
    </row>
    <row r="313" spans="1:8">
      <c r="A313" s="144" t="s">
        <v>83</v>
      </c>
      <c r="B313" s="101" t="s">
        <v>204</v>
      </c>
      <c r="C313" s="145" t="s">
        <v>95</v>
      </c>
      <c r="D313" s="129">
        <v>125766856.72</v>
      </c>
      <c r="E313" s="129">
        <v>29357566.489999998</v>
      </c>
      <c r="F313" s="110">
        <f t="shared" si="4"/>
        <v>96409290.230000004</v>
      </c>
      <c r="G313" s="23"/>
      <c r="H313" s="23"/>
    </row>
    <row r="314" spans="1:8" ht="47.25">
      <c r="A314" s="136" t="s">
        <v>777</v>
      </c>
      <c r="B314" s="100" t="s">
        <v>204</v>
      </c>
      <c r="C314" s="133" t="s">
        <v>96</v>
      </c>
      <c r="D314" s="127">
        <v>822448.22</v>
      </c>
      <c r="E314" s="127">
        <v>59399.08</v>
      </c>
      <c r="F314" s="104">
        <f t="shared" si="4"/>
        <v>763049.14</v>
      </c>
      <c r="G314" s="23"/>
      <c r="H314" s="23"/>
    </row>
    <row r="315" spans="1:8" ht="31.5">
      <c r="A315" s="136" t="s">
        <v>317</v>
      </c>
      <c r="B315" s="100" t="s">
        <v>204</v>
      </c>
      <c r="C315" s="133" t="s">
        <v>944</v>
      </c>
      <c r="D315" s="127">
        <v>822448.22</v>
      </c>
      <c r="E315" s="127">
        <v>59399.08</v>
      </c>
      <c r="F315" s="104">
        <f t="shared" si="4"/>
        <v>763049.14</v>
      </c>
      <c r="G315" s="23"/>
      <c r="H315" s="23"/>
    </row>
    <row r="316" spans="1:8">
      <c r="A316" s="136" t="s">
        <v>322</v>
      </c>
      <c r="B316" s="100" t="s">
        <v>204</v>
      </c>
      <c r="C316" s="133" t="s">
        <v>944</v>
      </c>
      <c r="D316" s="127">
        <v>822448.22</v>
      </c>
      <c r="E316" s="127">
        <v>59399.08</v>
      </c>
      <c r="F316" s="104">
        <f t="shared" si="4"/>
        <v>763049.14</v>
      </c>
      <c r="G316" s="23"/>
      <c r="H316" s="23"/>
    </row>
    <row r="317" spans="1:8" ht="47.25">
      <c r="A317" s="136" t="s">
        <v>778</v>
      </c>
      <c r="B317" s="100" t="s">
        <v>204</v>
      </c>
      <c r="C317" s="133" t="s">
        <v>36</v>
      </c>
      <c r="D317" s="127">
        <v>150000</v>
      </c>
      <c r="E317" s="127">
        <v>40000</v>
      </c>
      <c r="F317" s="104">
        <f t="shared" si="4"/>
        <v>110000</v>
      </c>
      <c r="G317" s="23"/>
      <c r="H317" s="23"/>
    </row>
    <row r="318" spans="1:8" ht="31.5">
      <c r="A318" s="136" t="s">
        <v>317</v>
      </c>
      <c r="B318" s="100" t="s">
        <v>204</v>
      </c>
      <c r="C318" s="133" t="s">
        <v>37</v>
      </c>
      <c r="D318" s="127">
        <v>150000</v>
      </c>
      <c r="E318" s="127">
        <v>40000</v>
      </c>
      <c r="F318" s="104">
        <f t="shared" si="4"/>
        <v>110000</v>
      </c>
      <c r="G318" s="23"/>
      <c r="H318" s="23"/>
    </row>
    <row r="319" spans="1:8">
      <c r="A319" s="136" t="s">
        <v>322</v>
      </c>
      <c r="B319" s="100" t="s">
        <v>204</v>
      </c>
      <c r="C319" s="133" t="s">
        <v>37</v>
      </c>
      <c r="D319" s="127">
        <v>150000</v>
      </c>
      <c r="E319" s="127">
        <v>40000</v>
      </c>
      <c r="F319" s="104">
        <f t="shared" si="4"/>
        <v>110000</v>
      </c>
      <c r="G319" s="23"/>
      <c r="H319" s="23"/>
    </row>
    <row r="320" spans="1:8" ht="63">
      <c r="A320" s="136" t="s">
        <v>247</v>
      </c>
      <c r="B320" s="100" t="s">
        <v>204</v>
      </c>
      <c r="C320" s="133" t="s">
        <v>1076</v>
      </c>
      <c r="D320" s="127">
        <v>81893000</v>
      </c>
      <c r="E320" s="127">
        <v>19497345.510000002</v>
      </c>
      <c r="F320" s="104">
        <f t="shared" si="4"/>
        <v>62395654.489999995</v>
      </c>
      <c r="G320" s="23"/>
      <c r="H320" s="23"/>
    </row>
    <row r="321" spans="1:8" ht="31.5">
      <c r="A321" s="136" t="s">
        <v>1177</v>
      </c>
      <c r="B321" s="100" t="s">
        <v>204</v>
      </c>
      <c r="C321" s="133" t="s">
        <v>573</v>
      </c>
      <c r="D321" s="127">
        <v>81893000</v>
      </c>
      <c r="E321" s="127">
        <v>19497345.510000002</v>
      </c>
      <c r="F321" s="104">
        <f t="shared" si="4"/>
        <v>62395654.489999995</v>
      </c>
      <c r="G321" s="23"/>
      <c r="H321" s="23"/>
    </row>
    <row r="322" spans="1:8">
      <c r="A322" s="136" t="s">
        <v>323</v>
      </c>
      <c r="B322" s="100" t="s">
        <v>204</v>
      </c>
      <c r="C322" s="133" t="s">
        <v>573</v>
      </c>
      <c r="D322" s="127">
        <v>81893000</v>
      </c>
      <c r="E322" s="127">
        <v>19497345.510000002</v>
      </c>
      <c r="F322" s="104">
        <f t="shared" si="4"/>
        <v>62395654.489999995</v>
      </c>
      <c r="G322" s="23"/>
      <c r="H322" s="23"/>
    </row>
    <row r="323" spans="1:8" ht="63">
      <c r="A323" s="136" t="s">
        <v>392</v>
      </c>
      <c r="B323" s="100" t="s">
        <v>204</v>
      </c>
      <c r="C323" s="133" t="s">
        <v>1077</v>
      </c>
      <c r="D323" s="127">
        <v>33780790</v>
      </c>
      <c r="E323" s="127">
        <v>7371951.0899999999</v>
      </c>
      <c r="F323" s="104">
        <f t="shared" si="4"/>
        <v>26408838.91</v>
      </c>
      <c r="G323" s="23"/>
      <c r="H323" s="23"/>
    </row>
    <row r="324" spans="1:8" ht="31.5">
      <c r="A324" s="136" t="s">
        <v>1177</v>
      </c>
      <c r="B324" s="100" t="s">
        <v>204</v>
      </c>
      <c r="C324" s="133" t="s">
        <v>574</v>
      </c>
      <c r="D324" s="127">
        <v>33780790</v>
      </c>
      <c r="E324" s="127">
        <v>7371951.0899999999</v>
      </c>
      <c r="F324" s="104">
        <f t="shared" si="4"/>
        <v>26408838.91</v>
      </c>
      <c r="G324" s="23"/>
      <c r="H324" s="23"/>
    </row>
    <row r="325" spans="1:8">
      <c r="A325" s="136" t="s">
        <v>323</v>
      </c>
      <c r="B325" s="100" t="s">
        <v>204</v>
      </c>
      <c r="C325" s="133" t="s">
        <v>574</v>
      </c>
      <c r="D325" s="127">
        <v>33780790</v>
      </c>
      <c r="E325" s="127">
        <v>7371951.0899999999</v>
      </c>
      <c r="F325" s="104">
        <f t="shared" si="4"/>
        <v>26408838.91</v>
      </c>
      <c r="G325" s="23"/>
      <c r="H325" s="23"/>
    </row>
    <row r="326" spans="1:8" ht="47.25">
      <c r="A326" s="136" t="s">
        <v>248</v>
      </c>
      <c r="B326" s="100" t="s">
        <v>204</v>
      </c>
      <c r="C326" s="133" t="s">
        <v>1078</v>
      </c>
      <c r="D326" s="127">
        <v>8299800</v>
      </c>
      <c r="E326" s="127">
        <v>1912270.81</v>
      </c>
      <c r="F326" s="104">
        <f t="shared" si="4"/>
        <v>6387529.1899999995</v>
      </c>
      <c r="G326" s="23"/>
      <c r="H326" s="23"/>
    </row>
    <row r="327" spans="1:8" ht="31.5">
      <c r="A327" s="136" t="s">
        <v>1177</v>
      </c>
      <c r="B327" s="100" t="s">
        <v>204</v>
      </c>
      <c r="C327" s="133" t="s">
        <v>575</v>
      </c>
      <c r="D327" s="127">
        <v>8299800</v>
      </c>
      <c r="E327" s="127">
        <v>1912270.81</v>
      </c>
      <c r="F327" s="104">
        <f t="shared" si="4"/>
        <v>6387529.1899999995</v>
      </c>
      <c r="G327" s="23"/>
      <c r="H327" s="23"/>
    </row>
    <row r="328" spans="1:8">
      <c r="A328" s="136" t="s">
        <v>323</v>
      </c>
      <c r="B328" s="100" t="s">
        <v>204</v>
      </c>
      <c r="C328" s="133" t="s">
        <v>575</v>
      </c>
      <c r="D328" s="127">
        <v>8299800</v>
      </c>
      <c r="E328" s="127">
        <v>1912270.81</v>
      </c>
      <c r="F328" s="104">
        <f t="shared" si="4"/>
        <v>6387529.1899999995</v>
      </c>
      <c r="G328" s="23"/>
      <c r="H328" s="23"/>
    </row>
    <row r="329" spans="1:8" ht="31.5">
      <c r="A329" s="136" t="s">
        <v>1050</v>
      </c>
      <c r="B329" s="100" t="s">
        <v>204</v>
      </c>
      <c r="C329" s="133" t="s">
        <v>1079</v>
      </c>
      <c r="D329" s="127">
        <v>11217.6</v>
      </c>
      <c r="E329" s="127">
        <v>0</v>
      </c>
      <c r="F329" s="104">
        <f t="shared" ref="F329:F392" si="5">D329-E329</f>
        <v>11217.6</v>
      </c>
      <c r="G329" s="23"/>
      <c r="H329" s="23"/>
    </row>
    <row r="330" spans="1:8" ht="31.5">
      <c r="A330" s="136" t="s">
        <v>1177</v>
      </c>
      <c r="B330" s="100" t="s">
        <v>204</v>
      </c>
      <c r="C330" s="133" t="s">
        <v>576</v>
      </c>
      <c r="D330" s="127">
        <v>11217.6</v>
      </c>
      <c r="E330" s="127">
        <v>0</v>
      </c>
      <c r="F330" s="104">
        <f t="shared" si="5"/>
        <v>11217.6</v>
      </c>
      <c r="G330" s="23"/>
      <c r="H330" s="23"/>
    </row>
    <row r="331" spans="1:8">
      <c r="A331" s="136" t="s">
        <v>1031</v>
      </c>
      <c r="B331" s="100" t="s">
        <v>204</v>
      </c>
      <c r="C331" s="133" t="s">
        <v>576</v>
      </c>
      <c r="D331" s="127">
        <v>11217.6</v>
      </c>
      <c r="E331" s="127">
        <v>0</v>
      </c>
      <c r="F331" s="104">
        <f t="shared" si="5"/>
        <v>11217.6</v>
      </c>
      <c r="G331" s="23"/>
      <c r="H331" s="23"/>
    </row>
    <row r="332" spans="1:8" ht="78.75">
      <c r="A332" s="136" t="s">
        <v>779</v>
      </c>
      <c r="B332" s="100" t="s">
        <v>204</v>
      </c>
      <c r="C332" s="133" t="s">
        <v>828</v>
      </c>
      <c r="D332" s="127">
        <v>52700.9</v>
      </c>
      <c r="E332" s="127">
        <v>0</v>
      </c>
      <c r="F332" s="104">
        <f t="shared" si="5"/>
        <v>52700.9</v>
      </c>
      <c r="G332" s="23"/>
      <c r="H332" s="23"/>
    </row>
    <row r="333" spans="1:8">
      <c r="A333" s="136" t="s">
        <v>109</v>
      </c>
      <c r="B333" s="100" t="s">
        <v>204</v>
      </c>
      <c r="C333" s="133" t="s">
        <v>829</v>
      </c>
      <c r="D333" s="127">
        <v>52700.9</v>
      </c>
      <c r="E333" s="127">
        <v>0</v>
      </c>
      <c r="F333" s="104">
        <f t="shared" si="5"/>
        <v>52700.9</v>
      </c>
      <c r="G333" s="23"/>
      <c r="H333" s="23"/>
    </row>
    <row r="334" spans="1:8">
      <c r="A334" s="136" t="s">
        <v>35</v>
      </c>
      <c r="B334" s="100" t="s">
        <v>204</v>
      </c>
      <c r="C334" s="133" t="s">
        <v>829</v>
      </c>
      <c r="D334" s="127">
        <v>52700.9</v>
      </c>
      <c r="E334" s="127">
        <v>0</v>
      </c>
      <c r="F334" s="104">
        <f t="shared" si="5"/>
        <v>52700.9</v>
      </c>
      <c r="G334" s="23"/>
      <c r="H334" s="23"/>
    </row>
    <row r="335" spans="1:8" ht="78.75">
      <c r="A335" s="136" t="s">
        <v>393</v>
      </c>
      <c r="B335" s="100" t="s">
        <v>204</v>
      </c>
      <c r="C335" s="133" t="s">
        <v>945</v>
      </c>
      <c r="D335" s="127">
        <v>306100</v>
      </c>
      <c r="E335" s="127">
        <v>120000</v>
      </c>
      <c r="F335" s="104">
        <f t="shared" si="5"/>
        <v>186100</v>
      </c>
      <c r="G335" s="23"/>
      <c r="H335" s="23"/>
    </row>
    <row r="336" spans="1:8" ht="31.5">
      <c r="A336" s="136" t="s">
        <v>1177</v>
      </c>
      <c r="B336" s="100" t="s">
        <v>204</v>
      </c>
      <c r="C336" s="133" t="s">
        <v>577</v>
      </c>
      <c r="D336" s="127">
        <v>306100</v>
      </c>
      <c r="E336" s="127">
        <v>120000</v>
      </c>
      <c r="F336" s="104">
        <f t="shared" si="5"/>
        <v>186100</v>
      </c>
      <c r="G336" s="23"/>
      <c r="H336" s="23"/>
    </row>
    <row r="337" spans="1:8">
      <c r="A337" s="136" t="s">
        <v>323</v>
      </c>
      <c r="B337" s="100" t="s">
        <v>204</v>
      </c>
      <c r="C337" s="133" t="s">
        <v>577</v>
      </c>
      <c r="D337" s="127">
        <v>306100</v>
      </c>
      <c r="E337" s="127">
        <v>120000</v>
      </c>
      <c r="F337" s="104">
        <f t="shared" si="5"/>
        <v>186100</v>
      </c>
      <c r="G337" s="23"/>
      <c r="H337" s="23"/>
    </row>
    <row r="338" spans="1:8" ht="94.5">
      <c r="A338" s="136" t="s">
        <v>648</v>
      </c>
      <c r="B338" s="100" t="s">
        <v>204</v>
      </c>
      <c r="C338" s="133" t="s">
        <v>938</v>
      </c>
      <c r="D338" s="127">
        <v>100800</v>
      </c>
      <c r="E338" s="127">
        <v>6600</v>
      </c>
      <c r="F338" s="104">
        <f t="shared" si="5"/>
        <v>94200</v>
      </c>
      <c r="G338" s="23"/>
      <c r="H338" s="23"/>
    </row>
    <row r="339" spans="1:8" ht="31.5">
      <c r="A339" s="136" t="s">
        <v>993</v>
      </c>
      <c r="B339" s="100" t="s">
        <v>204</v>
      </c>
      <c r="C339" s="133" t="s">
        <v>578</v>
      </c>
      <c r="D339" s="127">
        <v>100800</v>
      </c>
      <c r="E339" s="127">
        <v>6600</v>
      </c>
      <c r="F339" s="104">
        <f t="shared" si="5"/>
        <v>94200</v>
      </c>
      <c r="G339" s="23"/>
      <c r="H339" s="23"/>
    </row>
    <row r="340" spans="1:8">
      <c r="A340" s="136" t="s">
        <v>1031</v>
      </c>
      <c r="B340" s="100" t="s">
        <v>204</v>
      </c>
      <c r="C340" s="133" t="s">
        <v>578</v>
      </c>
      <c r="D340" s="127">
        <v>100800</v>
      </c>
      <c r="E340" s="127">
        <v>6600</v>
      </c>
      <c r="F340" s="104">
        <f t="shared" si="5"/>
        <v>94200</v>
      </c>
      <c r="G340" s="23"/>
      <c r="H340" s="23"/>
    </row>
    <row r="341" spans="1:8" ht="31.5">
      <c r="A341" s="136" t="s">
        <v>644</v>
      </c>
      <c r="B341" s="100" t="s">
        <v>204</v>
      </c>
      <c r="C341" s="133" t="s">
        <v>830</v>
      </c>
      <c r="D341" s="127">
        <v>350000</v>
      </c>
      <c r="E341" s="127">
        <v>350000</v>
      </c>
      <c r="F341" s="104">
        <f t="shared" si="5"/>
        <v>0</v>
      </c>
      <c r="G341" s="23"/>
      <c r="H341" s="23"/>
    </row>
    <row r="342" spans="1:8" ht="31.5">
      <c r="A342" s="136" t="s">
        <v>1177</v>
      </c>
      <c r="B342" s="100" t="s">
        <v>204</v>
      </c>
      <c r="C342" s="133" t="s">
        <v>831</v>
      </c>
      <c r="D342" s="127">
        <v>350000</v>
      </c>
      <c r="E342" s="127">
        <v>350000</v>
      </c>
      <c r="F342" s="104">
        <f t="shared" si="5"/>
        <v>0</v>
      </c>
      <c r="G342" s="23"/>
      <c r="H342" s="23"/>
    </row>
    <row r="343" spans="1:8">
      <c r="A343" s="136" t="s">
        <v>1031</v>
      </c>
      <c r="B343" s="100" t="s">
        <v>204</v>
      </c>
      <c r="C343" s="133" t="s">
        <v>831</v>
      </c>
      <c r="D343" s="127">
        <v>350000</v>
      </c>
      <c r="E343" s="127">
        <v>350000</v>
      </c>
      <c r="F343" s="104">
        <f t="shared" si="5"/>
        <v>0</v>
      </c>
      <c r="G343" s="23"/>
      <c r="H343" s="23"/>
    </row>
    <row r="344" spans="1:8">
      <c r="A344" s="144" t="s">
        <v>308</v>
      </c>
      <c r="B344" s="101" t="s">
        <v>204</v>
      </c>
      <c r="C344" s="145" t="s">
        <v>452</v>
      </c>
      <c r="D344" s="129">
        <v>10771410</v>
      </c>
      <c r="E344" s="129">
        <v>1121775.0900000001</v>
      </c>
      <c r="F344" s="110">
        <f t="shared" si="5"/>
        <v>9649634.9100000001</v>
      </c>
      <c r="G344" s="23"/>
      <c r="H344" s="23"/>
    </row>
    <row r="345" spans="1:8" ht="31.5">
      <c r="A345" s="136" t="s">
        <v>309</v>
      </c>
      <c r="B345" s="100" t="s">
        <v>204</v>
      </c>
      <c r="C345" s="133" t="s">
        <v>453</v>
      </c>
      <c r="D345" s="127">
        <v>800000</v>
      </c>
      <c r="E345" s="127">
        <v>241578.58</v>
      </c>
      <c r="F345" s="104">
        <f t="shared" si="5"/>
        <v>558421.42000000004</v>
      </c>
      <c r="G345" s="23"/>
      <c r="H345" s="23"/>
    </row>
    <row r="346" spans="1:8" ht="31.5">
      <c r="A346" s="136" t="s">
        <v>1178</v>
      </c>
      <c r="B346" s="100" t="s">
        <v>204</v>
      </c>
      <c r="C346" s="133" t="s">
        <v>579</v>
      </c>
      <c r="D346" s="127">
        <v>800000</v>
      </c>
      <c r="E346" s="127">
        <v>241578.58</v>
      </c>
      <c r="F346" s="104">
        <f t="shared" si="5"/>
        <v>558421.42000000004</v>
      </c>
      <c r="G346" s="23"/>
      <c r="H346" s="23"/>
    </row>
    <row r="347" spans="1:8" ht="47.25">
      <c r="A347" s="136" t="s">
        <v>1069</v>
      </c>
      <c r="B347" s="100" t="s">
        <v>204</v>
      </c>
      <c r="C347" s="133" t="s">
        <v>579</v>
      </c>
      <c r="D347" s="127">
        <v>800000</v>
      </c>
      <c r="E347" s="127">
        <v>241578.58</v>
      </c>
      <c r="F347" s="104">
        <f t="shared" si="5"/>
        <v>558421.42000000004</v>
      </c>
      <c r="G347" s="23"/>
      <c r="H347" s="23"/>
    </row>
    <row r="348" spans="1:8" ht="63">
      <c r="A348" s="136" t="s">
        <v>247</v>
      </c>
      <c r="B348" s="100" t="s">
        <v>204</v>
      </c>
      <c r="C348" s="133" t="s">
        <v>416</v>
      </c>
      <c r="D348" s="127">
        <v>9008200</v>
      </c>
      <c r="E348" s="127">
        <v>756458.86</v>
      </c>
      <c r="F348" s="104">
        <f t="shared" si="5"/>
        <v>8251741.1399999997</v>
      </c>
      <c r="G348" s="23"/>
      <c r="H348" s="23"/>
    </row>
    <row r="349" spans="1:8">
      <c r="A349" s="136" t="s">
        <v>111</v>
      </c>
      <c r="B349" s="100" t="s">
        <v>204</v>
      </c>
      <c r="C349" s="133" t="s">
        <v>580</v>
      </c>
      <c r="D349" s="127">
        <v>4017813.24</v>
      </c>
      <c r="E349" s="127">
        <v>451218.48</v>
      </c>
      <c r="F349" s="104">
        <f t="shared" si="5"/>
        <v>3566594.7600000002</v>
      </c>
      <c r="G349" s="23"/>
      <c r="H349" s="23"/>
    </row>
    <row r="350" spans="1:8">
      <c r="A350" s="136" t="s">
        <v>31</v>
      </c>
      <c r="B350" s="100" t="s">
        <v>204</v>
      </c>
      <c r="C350" s="133" t="s">
        <v>580</v>
      </c>
      <c r="D350" s="127">
        <v>4008650.18</v>
      </c>
      <c r="E350" s="127">
        <v>449004.24</v>
      </c>
      <c r="F350" s="104">
        <f t="shared" si="5"/>
        <v>3559645.9400000004</v>
      </c>
      <c r="G350" s="23"/>
      <c r="H350" s="23"/>
    </row>
    <row r="351" spans="1:8" ht="31.5">
      <c r="A351" s="136" t="s">
        <v>33</v>
      </c>
      <c r="B351" s="100" t="s">
        <v>204</v>
      </c>
      <c r="C351" s="133" t="s">
        <v>580</v>
      </c>
      <c r="D351" s="127">
        <v>9163.06</v>
      </c>
      <c r="E351" s="127">
        <v>2214.2399999999998</v>
      </c>
      <c r="F351" s="104">
        <f t="shared" si="5"/>
        <v>6948.82</v>
      </c>
      <c r="G351" s="23"/>
      <c r="H351" s="23"/>
    </row>
    <row r="352" spans="1:8" ht="47.25">
      <c r="A352" s="136" t="s">
        <v>1172</v>
      </c>
      <c r="B352" s="100" t="s">
        <v>204</v>
      </c>
      <c r="C352" s="133" t="s">
        <v>581</v>
      </c>
      <c r="D352" s="127">
        <v>1210612.3500000001</v>
      </c>
      <c r="E352" s="127">
        <v>93279.81</v>
      </c>
      <c r="F352" s="104">
        <f t="shared" si="5"/>
        <v>1117332.54</v>
      </c>
      <c r="G352" s="23"/>
      <c r="H352" s="23"/>
    </row>
    <row r="353" spans="1:8">
      <c r="A353" s="136" t="s">
        <v>32</v>
      </c>
      <c r="B353" s="100" t="s">
        <v>204</v>
      </c>
      <c r="C353" s="133" t="s">
        <v>581</v>
      </c>
      <c r="D353" s="127">
        <v>1210612.3500000001</v>
      </c>
      <c r="E353" s="127">
        <v>93279.81</v>
      </c>
      <c r="F353" s="104">
        <f t="shared" si="5"/>
        <v>1117332.54</v>
      </c>
      <c r="G353" s="23"/>
      <c r="H353" s="23"/>
    </row>
    <row r="354" spans="1:8">
      <c r="A354" s="136" t="s">
        <v>109</v>
      </c>
      <c r="B354" s="100" t="s">
        <v>204</v>
      </c>
      <c r="C354" s="133" t="s">
        <v>582</v>
      </c>
      <c r="D354" s="127">
        <v>3589035.22</v>
      </c>
      <c r="E354" s="127">
        <v>211080.16</v>
      </c>
      <c r="F354" s="104">
        <f t="shared" si="5"/>
        <v>3377955.06</v>
      </c>
      <c r="G354" s="23"/>
      <c r="H354" s="23"/>
    </row>
    <row r="355" spans="1:8">
      <c r="A355" s="136" t="s">
        <v>97</v>
      </c>
      <c r="B355" s="100" t="s">
        <v>204</v>
      </c>
      <c r="C355" s="133" t="s">
        <v>582</v>
      </c>
      <c r="D355" s="127">
        <v>669146.62</v>
      </c>
      <c r="E355" s="127">
        <v>69004.37</v>
      </c>
      <c r="F355" s="104">
        <f t="shared" si="5"/>
        <v>600142.25</v>
      </c>
      <c r="G355" s="23"/>
      <c r="H355" s="23"/>
    </row>
    <row r="356" spans="1:8">
      <c r="A356" s="136" t="s">
        <v>99</v>
      </c>
      <c r="B356" s="100" t="s">
        <v>204</v>
      </c>
      <c r="C356" s="133" t="s">
        <v>582</v>
      </c>
      <c r="D356" s="127">
        <v>10766.28</v>
      </c>
      <c r="E356" s="127">
        <v>0</v>
      </c>
      <c r="F356" s="104">
        <f t="shared" si="5"/>
        <v>10766.28</v>
      </c>
      <c r="G356" s="23"/>
      <c r="H356" s="23"/>
    </row>
    <row r="357" spans="1:8">
      <c r="A357" s="136" t="s">
        <v>217</v>
      </c>
      <c r="B357" s="100" t="s">
        <v>204</v>
      </c>
      <c r="C357" s="133" t="s">
        <v>582</v>
      </c>
      <c r="D357" s="127">
        <v>1677420.61</v>
      </c>
      <c r="E357" s="127">
        <v>1500</v>
      </c>
      <c r="F357" s="104">
        <f t="shared" si="5"/>
        <v>1675920.61</v>
      </c>
      <c r="G357" s="23"/>
      <c r="H357" s="23"/>
    </row>
    <row r="358" spans="1:8">
      <c r="A358" s="136" t="s">
        <v>35</v>
      </c>
      <c r="B358" s="100" t="s">
        <v>204</v>
      </c>
      <c r="C358" s="133" t="s">
        <v>582</v>
      </c>
      <c r="D358" s="127">
        <v>1028444.07</v>
      </c>
      <c r="E358" s="127">
        <v>140575.79</v>
      </c>
      <c r="F358" s="104">
        <f t="shared" si="5"/>
        <v>887868.27999999991</v>
      </c>
      <c r="G358" s="23"/>
      <c r="H358" s="23"/>
    </row>
    <row r="359" spans="1:8">
      <c r="A359" s="136" t="s">
        <v>201</v>
      </c>
      <c r="B359" s="100" t="s">
        <v>204</v>
      </c>
      <c r="C359" s="133" t="s">
        <v>582</v>
      </c>
      <c r="D359" s="127">
        <v>74534.490000000005</v>
      </c>
      <c r="E359" s="127">
        <v>0</v>
      </c>
      <c r="F359" s="104">
        <f t="shared" si="5"/>
        <v>74534.490000000005</v>
      </c>
      <c r="G359" s="23"/>
      <c r="H359" s="23"/>
    </row>
    <row r="360" spans="1:8">
      <c r="A360" s="136" t="s">
        <v>764</v>
      </c>
      <c r="B360" s="100" t="s">
        <v>204</v>
      </c>
      <c r="C360" s="133" t="s">
        <v>582</v>
      </c>
      <c r="D360" s="127">
        <v>128723.15</v>
      </c>
      <c r="E360" s="127">
        <v>0</v>
      </c>
      <c r="F360" s="104">
        <f t="shared" si="5"/>
        <v>128723.15</v>
      </c>
      <c r="G360" s="23"/>
      <c r="H360" s="23"/>
    </row>
    <row r="361" spans="1:8">
      <c r="A361" s="136" t="s">
        <v>1173</v>
      </c>
      <c r="B361" s="100" t="s">
        <v>204</v>
      </c>
      <c r="C361" s="133" t="s">
        <v>583</v>
      </c>
      <c r="D361" s="127">
        <v>164836.19</v>
      </c>
      <c r="E361" s="127">
        <v>880.41</v>
      </c>
      <c r="F361" s="104">
        <f t="shared" si="5"/>
        <v>163955.78</v>
      </c>
      <c r="G361" s="23"/>
      <c r="H361" s="23"/>
    </row>
    <row r="362" spans="1:8">
      <c r="A362" s="136" t="s">
        <v>99</v>
      </c>
      <c r="B362" s="100" t="s">
        <v>204</v>
      </c>
      <c r="C362" s="133" t="s">
        <v>583</v>
      </c>
      <c r="D362" s="127">
        <v>164836.19</v>
      </c>
      <c r="E362" s="127">
        <v>880.41</v>
      </c>
      <c r="F362" s="104">
        <f t="shared" si="5"/>
        <v>163955.78</v>
      </c>
      <c r="G362" s="23"/>
      <c r="H362" s="23"/>
    </row>
    <row r="363" spans="1:8">
      <c r="A363" s="136" t="s">
        <v>1174</v>
      </c>
      <c r="B363" s="100" t="s">
        <v>204</v>
      </c>
      <c r="C363" s="133" t="s">
        <v>584</v>
      </c>
      <c r="D363" s="127">
        <v>25903</v>
      </c>
      <c r="E363" s="127">
        <v>0</v>
      </c>
      <c r="F363" s="104">
        <f t="shared" si="5"/>
        <v>25903</v>
      </c>
      <c r="G363" s="23"/>
      <c r="H363" s="23"/>
    </row>
    <row r="364" spans="1:8">
      <c r="A364" s="136" t="s">
        <v>679</v>
      </c>
      <c r="B364" s="100" t="s">
        <v>204</v>
      </c>
      <c r="C364" s="133" t="s">
        <v>584</v>
      </c>
      <c r="D364" s="127">
        <v>25903</v>
      </c>
      <c r="E364" s="127">
        <v>0</v>
      </c>
      <c r="F364" s="104">
        <f t="shared" si="5"/>
        <v>25903</v>
      </c>
      <c r="G364" s="23"/>
      <c r="H364" s="23"/>
    </row>
    <row r="365" spans="1:8" ht="63">
      <c r="A365" s="136" t="s">
        <v>392</v>
      </c>
      <c r="B365" s="100" t="s">
        <v>204</v>
      </c>
      <c r="C365" s="133" t="s">
        <v>313</v>
      </c>
      <c r="D365" s="127">
        <v>506710</v>
      </c>
      <c r="E365" s="127">
        <v>66570.490000000005</v>
      </c>
      <c r="F365" s="104">
        <f t="shared" si="5"/>
        <v>440139.51</v>
      </c>
      <c r="G365" s="23"/>
      <c r="H365" s="23"/>
    </row>
    <row r="366" spans="1:8">
      <c r="A366" s="136" t="s">
        <v>109</v>
      </c>
      <c r="B366" s="100" t="s">
        <v>204</v>
      </c>
      <c r="C366" s="133" t="s">
        <v>585</v>
      </c>
      <c r="D366" s="127">
        <v>506710</v>
      </c>
      <c r="E366" s="127">
        <v>66570.490000000005</v>
      </c>
      <c r="F366" s="104">
        <f t="shared" si="5"/>
        <v>440139.51</v>
      </c>
      <c r="G366" s="23"/>
      <c r="H366" s="23"/>
    </row>
    <row r="367" spans="1:8">
      <c r="A367" s="136" t="s">
        <v>97</v>
      </c>
      <c r="B367" s="100" t="s">
        <v>204</v>
      </c>
      <c r="C367" s="133" t="s">
        <v>585</v>
      </c>
      <c r="D367" s="127">
        <v>140354</v>
      </c>
      <c r="E367" s="127">
        <v>5110.03</v>
      </c>
      <c r="F367" s="104">
        <f t="shared" si="5"/>
        <v>135243.97</v>
      </c>
      <c r="G367" s="23"/>
      <c r="H367" s="23"/>
    </row>
    <row r="368" spans="1:8">
      <c r="A368" s="136" t="s">
        <v>35</v>
      </c>
      <c r="B368" s="100" t="s">
        <v>204</v>
      </c>
      <c r="C368" s="133" t="s">
        <v>585</v>
      </c>
      <c r="D368" s="127">
        <v>366356</v>
      </c>
      <c r="E368" s="127">
        <v>61460.46</v>
      </c>
      <c r="F368" s="104">
        <f t="shared" si="5"/>
        <v>304895.53999999998</v>
      </c>
      <c r="G368" s="23"/>
      <c r="H368" s="23"/>
    </row>
    <row r="369" spans="1:8" ht="47.25">
      <c r="A369" s="136" t="s">
        <v>248</v>
      </c>
      <c r="B369" s="100" t="s">
        <v>204</v>
      </c>
      <c r="C369" s="133" t="s">
        <v>79</v>
      </c>
      <c r="D369" s="127">
        <v>456500</v>
      </c>
      <c r="E369" s="127">
        <v>57167.16</v>
      </c>
      <c r="F369" s="104">
        <f t="shared" si="5"/>
        <v>399332.83999999997</v>
      </c>
      <c r="G369" s="23"/>
      <c r="H369" s="23"/>
    </row>
    <row r="370" spans="1:8">
      <c r="A370" s="136" t="s">
        <v>111</v>
      </c>
      <c r="B370" s="100" t="s">
        <v>204</v>
      </c>
      <c r="C370" s="133" t="s">
        <v>586</v>
      </c>
      <c r="D370" s="127">
        <v>307741.69</v>
      </c>
      <c r="E370" s="127">
        <v>36877.74</v>
      </c>
      <c r="F370" s="104">
        <f t="shared" si="5"/>
        <v>270863.95</v>
      </c>
      <c r="G370" s="23"/>
      <c r="H370" s="23"/>
    </row>
    <row r="371" spans="1:8">
      <c r="A371" s="136" t="s">
        <v>31</v>
      </c>
      <c r="B371" s="100" t="s">
        <v>204</v>
      </c>
      <c r="C371" s="133" t="s">
        <v>586</v>
      </c>
      <c r="D371" s="127">
        <v>304741.69</v>
      </c>
      <c r="E371" s="127">
        <v>36877.74</v>
      </c>
      <c r="F371" s="104">
        <f t="shared" si="5"/>
        <v>267863.95</v>
      </c>
      <c r="G371" s="23"/>
      <c r="H371" s="23"/>
    </row>
    <row r="372" spans="1:8" ht="31.5">
      <c r="A372" s="136" t="s">
        <v>33</v>
      </c>
      <c r="B372" s="100" t="s">
        <v>204</v>
      </c>
      <c r="C372" s="133" t="s">
        <v>586</v>
      </c>
      <c r="D372" s="127">
        <v>3000</v>
      </c>
      <c r="E372" s="127">
        <v>0</v>
      </c>
      <c r="F372" s="104">
        <f t="shared" si="5"/>
        <v>3000</v>
      </c>
      <c r="G372" s="23"/>
      <c r="H372" s="23"/>
    </row>
    <row r="373" spans="1:8" ht="47.25">
      <c r="A373" s="136" t="s">
        <v>1172</v>
      </c>
      <c r="B373" s="100" t="s">
        <v>204</v>
      </c>
      <c r="C373" s="133" t="s">
        <v>587</v>
      </c>
      <c r="D373" s="127">
        <v>92031.99</v>
      </c>
      <c r="E373" s="127">
        <v>7668.08</v>
      </c>
      <c r="F373" s="104">
        <f t="shared" si="5"/>
        <v>84363.91</v>
      </c>
      <c r="G373" s="23"/>
      <c r="H373" s="23"/>
    </row>
    <row r="374" spans="1:8">
      <c r="A374" s="136" t="s">
        <v>32</v>
      </c>
      <c r="B374" s="100" t="s">
        <v>204</v>
      </c>
      <c r="C374" s="133" t="s">
        <v>587</v>
      </c>
      <c r="D374" s="127">
        <v>92031.99</v>
      </c>
      <c r="E374" s="127">
        <v>7668.08</v>
      </c>
      <c r="F374" s="104">
        <f t="shared" si="5"/>
        <v>84363.91</v>
      </c>
      <c r="G374" s="23"/>
      <c r="H374" s="23"/>
    </row>
    <row r="375" spans="1:8">
      <c r="A375" s="136" t="s">
        <v>109</v>
      </c>
      <c r="B375" s="100" t="s">
        <v>204</v>
      </c>
      <c r="C375" s="133" t="s">
        <v>588</v>
      </c>
      <c r="D375" s="127">
        <v>56726.32</v>
      </c>
      <c r="E375" s="127">
        <v>12621.34</v>
      </c>
      <c r="F375" s="104">
        <f t="shared" si="5"/>
        <v>44104.979999999996</v>
      </c>
      <c r="G375" s="23"/>
      <c r="H375" s="23"/>
    </row>
    <row r="376" spans="1:8">
      <c r="A376" s="136" t="s">
        <v>35</v>
      </c>
      <c r="B376" s="100" t="s">
        <v>204</v>
      </c>
      <c r="C376" s="133" t="s">
        <v>588</v>
      </c>
      <c r="D376" s="127">
        <v>56726.32</v>
      </c>
      <c r="E376" s="127">
        <v>12621.34</v>
      </c>
      <c r="F376" s="104">
        <f t="shared" si="5"/>
        <v>44104.979999999996</v>
      </c>
      <c r="G376" s="23"/>
      <c r="H376" s="23"/>
    </row>
    <row r="377" spans="1:8">
      <c r="A377" s="144" t="s">
        <v>1082</v>
      </c>
      <c r="B377" s="101" t="s">
        <v>204</v>
      </c>
      <c r="C377" s="145" t="s">
        <v>737</v>
      </c>
      <c r="D377" s="129">
        <v>8204944.1299999999</v>
      </c>
      <c r="E377" s="129">
        <v>702512.92</v>
      </c>
      <c r="F377" s="110">
        <f t="shared" si="5"/>
        <v>7502431.21</v>
      </c>
      <c r="G377" s="23"/>
      <c r="H377" s="23"/>
    </row>
    <row r="378" spans="1:8">
      <c r="A378" s="144" t="s">
        <v>1083</v>
      </c>
      <c r="B378" s="101" t="s">
        <v>204</v>
      </c>
      <c r="C378" s="145" t="s">
        <v>738</v>
      </c>
      <c r="D378" s="129">
        <v>7594423.8600000003</v>
      </c>
      <c r="E378" s="129">
        <v>640427.6</v>
      </c>
      <c r="F378" s="110">
        <f t="shared" si="5"/>
        <v>6953996.2600000007</v>
      </c>
      <c r="G378" s="23"/>
      <c r="H378" s="23"/>
    </row>
    <row r="379" spans="1:8" ht="31.5">
      <c r="A379" s="136" t="s">
        <v>673</v>
      </c>
      <c r="B379" s="100" t="s">
        <v>204</v>
      </c>
      <c r="C379" s="133" t="s">
        <v>420</v>
      </c>
      <c r="D379" s="127">
        <v>7594423.8600000003</v>
      </c>
      <c r="E379" s="127">
        <v>640427.6</v>
      </c>
      <c r="F379" s="104">
        <f t="shared" si="5"/>
        <v>6953996.2600000007</v>
      </c>
      <c r="G379" s="23"/>
      <c r="H379" s="23"/>
    </row>
    <row r="380" spans="1:8">
      <c r="A380" s="136" t="s">
        <v>111</v>
      </c>
      <c r="B380" s="100" t="s">
        <v>204</v>
      </c>
      <c r="C380" s="133" t="s">
        <v>589</v>
      </c>
      <c r="D380" s="127">
        <v>5186979.88</v>
      </c>
      <c r="E380" s="127">
        <v>515571.57</v>
      </c>
      <c r="F380" s="104">
        <f t="shared" si="5"/>
        <v>4671408.3099999996</v>
      </c>
      <c r="G380" s="23"/>
      <c r="H380" s="23"/>
    </row>
    <row r="381" spans="1:8">
      <c r="A381" s="136" t="s">
        <v>31</v>
      </c>
      <c r="B381" s="100" t="s">
        <v>204</v>
      </c>
      <c r="C381" s="133" t="s">
        <v>589</v>
      </c>
      <c r="D381" s="127">
        <v>5171979.88</v>
      </c>
      <c r="E381" s="127">
        <v>515571.57</v>
      </c>
      <c r="F381" s="104">
        <f t="shared" si="5"/>
        <v>4656408.3099999996</v>
      </c>
      <c r="G381" s="23"/>
      <c r="H381" s="23"/>
    </row>
    <row r="382" spans="1:8" ht="31.5">
      <c r="A382" s="136" t="s">
        <v>33</v>
      </c>
      <c r="B382" s="100" t="s">
        <v>204</v>
      </c>
      <c r="C382" s="133" t="s">
        <v>589</v>
      </c>
      <c r="D382" s="127">
        <v>15000</v>
      </c>
      <c r="E382" s="127">
        <v>0</v>
      </c>
      <c r="F382" s="104">
        <f t="shared" si="5"/>
        <v>15000</v>
      </c>
      <c r="G382" s="23"/>
      <c r="H382" s="23"/>
    </row>
    <row r="383" spans="1:8" ht="47.25">
      <c r="A383" s="136" t="s">
        <v>1172</v>
      </c>
      <c r="B383" s="100" t="s">
        <v>204</v>
      </c>
      <c r="C383" s="133" t="s">
        <v>590</v>
      </c>
      <c r="D383" s="127">
        <v>1566367.7</v>
      </c>
      <c r="E383" s="127">
        <v>105387.43</v>
      </c>
      <c r="F383" s="104">
        <f t="shared" si="5"/>
        <v>1460980.27</v>
      </c>
      <c r="G383" s="23"/>
      <c r="H383" s="23"/>
    </row>
    <row r="384" spans="1:8">
      <c r="A384" s="136" t="s">
        <v>32</v>
      </c>
      <c r="B384" s="100" t="s">
        <v>204</v>
      </c>
      <c r="C384" s="133" t="s">
        <v>590</v>
      </c>
      <c r="D384" s="127">
        <v>1566367.7</v>
      </c>
      <c r="E384" s="127">
        <v>105387.43</v>
      </c>
      <c r="F384" s="104">
        <f t="shared" si="5"/>
        <v>1460980.27</v>
      </c>
      <c r="G384" s="23"/>
      <c r="H384" s="23"/>
    </row>
    <row r="385" spans="1:8">
      <c r="A385" s="136" t="s">
        <v>109</v>
      </c>
      <c r="B385" s="100" t="s">
        <v>204</v>
      </c>
      <c r="C385" s="133" t="s">
        <v>591</v>
      </c>
      <c r="D385" s="127">
        <v>841076.28</v>
      </c>
      <c r="E385" s="127">
        <v>19468.599999999999</v>
      </c>
      <c r="F385" s="104">
        <f t="shared" si="5"/>
        <v>821607.68</v>
      </c>
      <c r="G385" s="23"/>
      <c r="H385" s="23"/>
    </row>
    <row r="386" spans="1:8">
      <c r="A386" s="136" t="s">
        <v>97</v>
      </c>
      <c r="B386" s="100" t="s">
        <v>204</v>
      </c>
      <c r="C386" s="133" t="s">
        <v>591</v>
      </c>
      <c r="D386" s="127">
        <v>462747.6</v>
      </c>
      <c r="E386" s="127">
        <v>19468.599999999999</v>
      </c>
      <c r="F386" s="104">
        <f t="shared" si="5"/>
        <v>443279</v>
      </c>
      <c r="G386" s="23"/>
      <c r="H386" s="23"/>
    </row>
    <row r="387" spans="1:8">
      <c r="A387" s="136" t="s">
        <v>35</v>
      </c>
      <c r="B387" s="100" t="s">
        <v>204</v>
      </c>
      <c r="C387" s="133" t="s">
        <v>591</v>
      </c>
      <c r="D387" s="127">
        <v>56048.68</v>
      </c>
      <c r="E387" s="127">
        <v>0</v>
      </c>
      <c r="F387" s="104">
        <f t="shared" si="5"/>
        <v>56048.68</v>
      </c>
      <c r="G387" s="23"/>
      <c r="H387" s="23"/>
    </row>
    <row r="388" spans="1:8">
      <c r="A388" s="136" t="s">
        <v>201</v>
      </c>
      <c r="B388" s="100" t="s">
        <v>204</v>
      </c>
      <c r="C388" s="133" t="s">
        <v>591</v>
      </c>
      <c r="D388" s="127">
        <v>96733.33</v>
      </c>
      <c r="E388" s="127">
        <v>0</v>
      </c>
      <c r="F388" s="104">
        <f t="shared" si="5"/>
        <v>96733.33</v>
      </c>
      <c r="G388" s="23"/>
      <c r="H388" s="23"/>
    </row>
    <row r="389" spans="1:8">
      <c r="A389" s="136" t="s">
        <v>764</v>
      </c>
      <c r="B389" s="100" t="s">
        <v>204</v>
      </c>
      <c r="C389" s="133" t="s">
        <v>591</v>
      </c>
      <c r="D389" s="127">
        <v>225546.67</v>
      </c>
      <c r="E389" s="127">
        <v>0</v>
      </c>
      <c r="F389" s="104">
        <f t="shared" si="5"/>
        <v>225546.67</v>
      </c>
      <c r="G389" s="23"/>
      <c r="H389" s="23"/>
    </row>
    <row r="390" spans="1:8">
      <c r="A390" s="144" t="s">
        <v>1084</v>
      </c>
      <c r="B390" s="101" t="s">
        <v>204</v>
      </c>
      <c r="C390" s="145" t="s">
        <v>77</v>
      </c>
      <c r="D390" s="129">
        <v>610520.27</v>
      </c>
      <c r="E390" s="129">
        <v>62085.32</v>
      </c>
      <c r="F390" s="110">
        <f t="shared" si="5"/>
        <v>548434.95000000007</v>
      </c>
      <c r="G390" s="23"/>
      <c r="H390" s="23"/>
    </row>
    <row r="391" spans="1:8" ht="31.5">
      <c r="A391" s="136" t="s">
        <v>673</v>
      </c>
      <c r="B391" s="100" t="s">
        <v>204</v>
      </c>
      <c r="C391" s="133" t="s">
        <v>78</v>
      </c>
      <c r="D391" s="127">
        <v>610520.27</v>
      </c>
      <c r="E391" s="127">
        <v>62085.32</v>
      </c>
      <c r="F391" s="104">
        <f t="shared" si="5"/>
        <v>548434.95000000007</v>
      </c>
      <c r="G391" s="23"/>
      <c r="H391" s="23"/>
    </row>
    <row r="392" spans="1:8">
      <c r="A392" s="136" t="s">
        <v>111</v>
      </c>
      <c r="B392" s="100" t="s">
        <v>204</v>
      </c>
      <c r="C392" s="133" t="s">
        <v>592</v>
      </c>
      <c r="D392" s="127">
        <v>445671</v>
      </c>
      <c r="E392" s="127">
        <v>51585.49</v>
      </c>
      <c r="F392" s="104">
        <f t="shared" si="5"/>
        <v>394085.51</v>
      </c>
      <c r="G392" s="23"/>
      <c r="H392" s="23"/>
    </row>
    <row r="393" spans="1:8">
      <c r="A393" s="136" t="s">
        <v>31</v>
      </c>
      <c r="B393" s="100" t="s">
        <v>204</v>
      </c>
      <c r="C393" s="133" t="s">
        <v>592</v>
      </c>
      <c r="D393" s="127">
        <v>445671</v>
      </c>
      <c r="E393" s="127">
        <v>51585.49</v>
      </c>
      <c r="F393" s="104">
        <f t="shared" ref="F393:F456" si="6">D393-E393</f>
        <v>394085.51</v>
      </c>
      <c r="G393" s="23"/>
      <c r="H393" s="23"/>
    </row>
    <row r="394" spans="1:8" ht="47.25">
      <c r="A394" s="136" t="s">
        <v>1172</v>
      </c>
      <c r="B394" s="100" t="s">
        <v>204</v>
      </c>
      <c r="C394" s="133" t="s">
        <v>593</v>
      </c>
      <c r="D394" s="127">
        <v>134592.64000000001</v>
      </c>
      <c r="E394" s="127">
        <v>10499.83</v>
      </c>
      <c r="F394" s="104">
        <f t="shared" si="6"/>
        <v>124092.81000000001</v>
      </c>
      <c r="G394" s="23"/>
      <c r="H394" s="23"/>
    </row>
    <row r="395" spans="1:8">
      <c r="A395" s="136" t="s">
        <v>32</v>
      </c>
      <c r="B395" s="100" t="s">
        <v>204</v>
      </c>
      <c r="C395" s="133" t="s">
        <v>593</v>
      </c>
      <c r="D395" s="127">
        <v>134592.64000000001</v>
      </c>
      <c r="E395" s="127">
        <v>10499.83</v>
      </c>
      <c r="F395" s="104">
        <f t="shared" si="6"/>
        <v>124092.81000000001</v>
      </c>
      <c r="G395" s="23"/>
      <c r="H395" s="23"/>
    </row>
    <row r="396" spans="1:8">
      <c r="A396" s="136" t="s">
        <v>109</v>
      </c>
      <c r="B396" s="100" t="s">
        <v>204</v>
      </c>
      <c r="C396" s="133" t="s">
        <v>594</v>
      </c>
      <c r="D396" s="127">
        <v>30256.63</v>
      </c>
      <c r="E396" s="127">
        <v>0</v>
      </c>
      <c r="F396" s="104">
        <f t="shared" si="6"/>
        <v>30256.63</v>
      </c>
      <c r="G396" s="23"/>
      <c r="H396" s="23"/>
    </row>
    <row r="397" spans="1:8">
      <c r="A397" s="136" t="s">
        <v>217</v>
      </c>
      <c r="B397" s="100" t="s">
        <v>204</v>
      </c>
      <c r="C397" s="133" t="s">
        <v>594</v>
      </c>
      <c r="D397" s="127">
        <v>19483.349999999999</v>
      </c>
      <c r="E397" s="127">
        <v>0</v>
      </c>
      <c r="F397" s="104">
        <f t="shared" si="6"/>
        <v>19483.349999999999</v>
      </c>
      <c r="G397" s="23"/>
      <c r="H397" s="23"/>
    </row>
    <row r="398" spans="1:8">
      <c r="A398" s="136" t="s">
        <v>764</v>
      </c>
      <c r="B398" s="100" t="s">
        <v>204</v>
      </c>
      <c r="C398" s="133" t="s">
        <v>594</v>
      </c>
      <c r="D398" s="127">
        <v>10773.28</v>
      </c>
      <c r="E398" s="127">
        <v>0</v>
      </c>
      <c r="F398" s="104">
        <f t="shared" si="6"/>
        <v>10773.28</v>
      </c>
      <c r="G398" s="23"/>
      <c r="H398" s="23"/>
    </row>
    <row r="399" spans="1:8" ht="31.5">
      <c r="A399" s="144" t="s">
        <v>649</v>
      </c>
      <c r="B399" s="101" t="s">
        <v>204</v>
      </c>
      <c r="C399" s="145" t="s">
        <v>242</v>
      </c>
      <c r="D399" s="129">
        <v>262609240.53999999</v>
      </c>
      <c r="E399" s="129">
        <v>31329309.140000001</v>
      </c>
      <c r="F399" s="110">
        <f t="shared" si="6"/>
        <v>231279931.39999998</v>
      </c>
      <c r="G399" s="23"/>
      <c r="H399" s="23"/>
    </row>
    <row r="400" spans="1:8">
      <c r="A400" s="144" t="s">
        <v>1055</v>
      </c>
      <c r="B400" s="101" t="s">
        <v>204</v>
      </c>
      <c r="C400" s="145" t="s">
        <v>243</v>
      </c>
      <c r="D400" s="129">
        <v>26169324.02</v>
      </c>
      <c r="E400" s="129">
        <v>3684265.28</v>
      </c>
      <c r="F400" s="110">
        <f t="shared" si="6"/>
        <v>22485058.739999998</v>
      </c>
      <c r="G400" s="23"/>
      <c r="H400" s="23"/>
    </row>
    <row r="401" spans="1:8">
      <c r="A401" s="144" t="s">
        <v>527</v>
      </c>
      <c r="B401" s="101" t="s">
        <v>204</v>
      </c>
      <c r="C401" s="145" t="s">
        <v>244</v>
      </c>
      <c r="D401" s="129">
        <v>26169324.02</v>
      </c>
      <c r="E401" s="129">
        <v>3684265.28</v>
      </c>
      <c r="F401" s="110">
        <f t="shared" si="6"/>
        <v>22485058.739999998</v>
      </c>
      <c r="G401" s="23"/>
      <c r="H401" s="23"/>
    </row>
    <row r="402" spans="1:8" ht="31.5">
      <c r="A402" s="136" t="s">
        <v>650</v>
      </c>
      <c r="B402" s="100" t="s">
        <v>204</v>
      </c>
      <c r="C402" s="133" t="s">
        <v>479</v>
      </c>
      <c r="D402" s="127">
        <v>147000</v>
      </c>
      <c r="E402" s="127">
        <v>0</v>
      </c>
      <c r="F402" s="104">
        <f t="shared" si="6"/>
        <v>147000</v>
      </c>
      <c r="G402" s="23"/>
      <c r="H402" s="23"/>
    </row>
    <row r="403" spans="1:8">
      <c r="A403" s="136" t="s">
        <v>109</v>
      </c>
      <c r="B403" s="100" t="s">
        <v>204</v>
      </c>
      <c r="C403" s="133" t="s">
        <v>595</v>
      </c>
      <c r="D403" s="127">
        <v>147000</v>
      </c>
      <c r="E403" s="127">
        <v>0</v>
      </c>
      <c r="F403" s="104">
        <f t="shared" si="6"/>
        <v>147000</v>
      </c>
      <c r="G403" s="23"/>
      <c r="H403" s="23"/>
    </row>
    <row r="404" spans="1:8">
      <c r="A404" s="136" t="s">
        <v>35</v>
      </c>
      <c r="B404" s="100" t="s">
        <v>204</v>
      </c>
      <c r="C404" s="133" t="s">
        <v>595</v>
      </c>
      <c r="D404" s="127">
        <v>147000</v>
      </c>
      <c r="E404" s="127">
        <v>0</v>
      </c>
      <c r="F404" s="104">
        <f t="shared" si="6"/>
        <v>147000</v>
      </c>
      <c r="G404" s="23"/>
      <c r="H404" s="23"/>
    </row>
    <row r="405" spans="1:8" ht="47.25">
      <c r="A405" s="136" t="s">
        <v>265</v>
      </c>
      <c r="B405" s="100" t="s">
        <v>204</v>
      </c>
      <c r="C405" s="133" t="s">
        <v>278</v>
      </c>
      <c r="D405" s="127">
        <v>576163.48</v>
      </c>
      <c r="E405" s="127">
        <v>0</v>
      </c>
      <c r="F405" s="104">
        <f t="shared" si="6"/>
        <v>576163.48</v>
      </c>
      <c r="G405" s="23"/>
      <c r="H405" s="23"/>
    </row>
    <row r="406" spans="1:8">
      <c r="A406" s="136" t="s">
        <v>109</v>
      </c>
      <c r="B406" s="100" t="s">
        <v>204</v>
      </c>
      <c r="C406" s="133" t="s">
        <v>279</v>
      </c>
      <c r="D406" s="127">
        <v>576163.48</v>
      </c>
      <c r="E406" s="127">
        <v>0</v>
      </c>
      <c r="F406" s="104">
        <f t="shared" si="6"/>
        <v>576163.48</v>
      </c>
      <c r="G406" s="23"/>
      <c r="H406" s="23"/>
    </row>
    <row r="407" spans="1:8">
      <c r="A407" s="136" t="s">
        <v>35</v>
      </c>
      <c r="B407" s="100" t="s">
        <v>204</v>
      </c>
      <c r="C407" s="133" t="s">
        <v>279</v>
      </c>
      <c r="D407" s="127">
        <v>576163.48</v>
      </c>
      <c r="E407" s="127">
        <v>0</v>
      </c>
      <c r="F407" s="104">
        <f t="shared" si="6"/>
        <v>576163.48</v>
      </c>
      <c r="G407" s="23"/>
      <c r="H407" s="23"/>
    </row>
    <row r="408" spans="1:8" ht="31.5">
      <c r="A408" s="136" t="s">
        <v>651</v>
      </c>
      <c r="B408" s="100" t="s">
        <v>204</v>
      </c>
      <c r="C408" s="133" t="s">
        <v>245</v>
      </c>
      <c r="D408" s="127">
        <v>1173390.77</v>
      </c>
      <c r="E408" s="127">
        <v>207325.49</v>
      </c>
      <c r="F408" s="104">
        <f t="shared" si="6"/>
        <v>966065.28</v>
      </c>
      <c r="G408" s="23"/>
      <c r="H408" s="23"/>
    </row>
    <row r="409" spans="1:8">
      <c r="A409" s="136" t="s">
        <v>1173</v>
      </c>
      <c r="B409" s="100" t="s">
        <v>204</v>
      </c>
      <c r="C409" s="133" t="s">
        <v>596</v>
      </c>
      <c r="D409" s="127">
        <v>1173390.77</v>
      </c>
      <c r="E409" s="127">
        <v>207325.49</v>
      </c>
      <c r="F409" s="104">
        <f t="shared" si="6"/>
        <v>966065.28</v>
      </c>
      <c r="G409" s="23"/>
      <c r="H409" s="23"/>
    </row>
    <row r="410" spans="1:8">
      <c r="A410" s="136" t="s">
        <v>99</v>
      </c>
      <c r="B410" s="100" t="s">
        <v>204</v>
      </c>
      <c r="C410" s="133" t="s">
        <v>596</v>
      </c>
      <c r="D410" s="127">
        <v>1173390.77</v>
      </c>
      <c r="E410" s="127">
        <v>207325.49</v>
      </c>
      <c r="F410" s="104">
        <f t="shared" si="6"/>
        <v>966065.28</v>
      </c>
      <c r="G410" s="23"/>
      <c r="H410" s="23"/>
    </row>
    <row r="411" spans="1:8" ht="63">
      <c r="A411" s="136" t="s">
        <v>404</v>
      </c>
      <c r="B411" s="100" t="s">
        <v>204</v>
      </c>
      <c r="C411" s="133" t="s">
        <v>1087</v>
      </c>
      <c r="D411" s="127">
        <v>150333.32999999999</v>
      </c>
      <c r="E411" s="127">
        <v>0</v>
      </c>
      <c r="F411" s="104">
        <f t="shared" si="6"/>
        <v>150333.32999999999</v>
      </c>
      <c r="G411" s="23"/>
      <c r="H411" s="23"/>
    </row>
    <row r="412" spans="1:8">
      <c r="A412" s="136" t="s">
        <v>109</v>
      </c>
      <c r="B412" s="100" t="s">
        <v>204</v>
      </c>
      <c r="C412" s="133" t="s">
        <v>597</v>
      </c>
      <c r="D412" s="127">
        <v>150333.32999999999</v>
      </c>
      <c r="E412" s="127">
        <v>0</v>
      </c>
      <c r="F412" s="104">
        <f t="shared" si="6"/>
        <v>150333.32999999999</v>
      </c>
      <c r="G412" s="23"/>
      <c r="H412" s="23"/>
    </row>
    <row r="413" spans="1:8">
      <c r="A413" s="136" t="s">
        <v>35</v>
      </c>
      <c r="B413" s="100" t="s">
        <v>204</v>
      </c>
      <c r="C413" s="133" t="s">
        <v>597</v>
      </c>
      <c r="D413" s="127">
        <v>150333.32999999999</v>
      </c>
      <c r="E413" s="127">
        <v>0</v>
      </c>
      <c r="F413" s="104">
        <f t="shared" si="6"/>
        <v>150333.32999999999</v>
      </c>
      <c r="G413" s="23"/>
      <c r="H413" s="23"/>
    </row>
    <row r="414" spans="1:8" ht="47.25">
      <c r="A414" s="136" t="s">
        <v>780</v>
      </c>
      <c r="B414" s="100" t="s">
        <v>204</v>
      </c>
      <c r="C414" s="133" t="s">
        <v>832</v>
      </c>
      <c r="D414" s="127">
        <v>8196633.0300000003</v>
      </c>
      <c r="E414" s="127">
        <v>0</v>
      </c>
      <c r="F414" s="104">
        <f t="shared" si="6"/>
        <v>8196633.0300000003</v>
      </c>
      <c r="G414" s="23"/>
      <c r="H414" s="23"/>
    </row>
    <row r="415" spans="1:8" ht="31.5">
      <c r="A415" s="136" t="s">
        <v>994</v>
      </c>
      <c r="B415" s="100" t="s">
        <v>204</v>
      </c>
      <c r="C415" s="133" t="s">
        <v>833</v>
      </c>
      <c r="D415" s="127">
        <v>8176633.0300000003</v>
      </c>
      <c r="E415" s="127">
        <v>0</v>
      </c>
      <c r="F415" s="104">
        <f t="shared" si="6"/>
        <v>8176633.0300000003</v>
      </c>
      <c r="G415" s="23"/>
      <c r="H415" s="23"/>
    </row>
    <row r="416" spans="1:8">
      <c r="A416" s="136" t="s">
        <v>201</v>
      </c>
      <c r="B416" s="100" t="s">
        <v>204</v>
      </c>
      <c r="C416" s="133" t="s">
        <v>833</v>
      </c>
      <c r="D416" s="127">
        <v>8176633.0300000003</v>
      </c>
      <c r="E416" s="127">
        <v>0</v>
      </c>
      <c r="F416" s="104">
        <f t="shared" si="6"/>
        <v>8176633.0300000003</v>
      </c>
      <c r="G416" s="23"/>
      <c r="H416" s="23"/>
    </row>
    <row r="417" spans="1:8">
      <c r="A417" s="136" t="s">
        <v>110</v>
      </c>
      <c r="B417" s="100" t="s">
        <v>204</v>
      </c>
      <c r="C417" s="133" t="s">
        <v>834</v>
      </c>
      <c r="D417" s="127">
        <v>20000</v>
      </c>
      <c r="E417" s="127">
        <v>0</v>
      </c>
      <c r="F417" s="104">
        <f t="shared" si="6"/>
        <v>20000</v>
      </c>
      <c r="G417" s="23"/>
      <c r="H417" s="23"/>
    </row>
    <row r="418" spans="1:8">
      <c r="A418" s="136" t="s">
        <v>388</v>
      </c>
      <c r="B418" s="100" t="s">
        <v>204</v>
      </c>
      <c r="C418" s="133" t="s">
        <v>834</v>
      </c>
      <c r="D418" s="127">
        <v>20000</v>
      </c>
      <c r="E418" s="127">
        <v>0</v>
      </c>
      <c r="F418" s="104">
        <f t="shared" si="6"/>
        <v>20000</v>
      </c>
      <c r="G418" s="23"/>
      <c r="H418" s="23"/>
    </row>
    <row r="419" spans="1:8" ht="31.5">
      <c r="A419" s="136" t="s">
        <v>208</v>
      </c>
      <c r="B419" s="100" t="s">
        <v>204</v>
      </c>
      <c r="C419" s="133" t="s">
        <v>1088</v>
      </c>
      <c r="D419" s="127">
        <v>14364408.029999999</v>
      </c>
      <c r="E419" s="127">
        <v>3219316.77</v>
      </c>
      <c r="F419" s="104">
        <f t="shared" si="6"/>
        <v>11145091.26</v>
      </c>
      <c r="G419" s="23"/>
      <c r="H419" s="23"/>
    </row>
    <row r="420" spans="1:8">
      <c r="A420" s="136" t="s">
        <v>106</v>
      </c>
      <c r="B420" s="100" t="s">
        <v>204</v>
      </c>
      <c r="C420" s="133" t="s">
        <v>598</v>
      </c>
      <c r="D420" s="127">
        <v>10811005.98</v>
      </c>
      <c r="E420" s="127">
        <v>2466105.92</v>
      </c>
      <c r="F420" s="104">
        <f t="shared" si="6"/>
        <v>8344900.0600000005</v>
      </c>
      <c r="G420" s="23"/>
      <c r="H420" s="23"/>
    </row>
    <row r="421" spans="1:8">
      <c r="A421" s="136" t="s">
        <v>31</v>
      </c>
      <c r="B421" s="100" t="s">
        <v>204</v>
      </c>
      <c r="C421" s="133" t="s">
        <v>598</v>
      </c>
      <c r="D421" s="127">
        <v>10785324.43</v>
      </c>
      <c r="E421" s="127">
        <v>2464002.59</v>
      </c>
      <c r="F421" s="104">
        <f t="shared" si="6"/>
        <v>8321321.8399999999</v>
      </c>
      <c r="G421" s="23"/>
      <c r="H421" s="23"/>
    </row>
    <row r="422" spans="1:8" ht="31.5">
      <c r="A422" s="136" t="s">
        <v>33</v>
      </c>
      <c r="B422" s="100" t="s">
        <v>204</v>
      </c>
      <c r="C422" s="133" t="s">
        <v>598</v>
      </c>
      <c r="D422" s="127">
        <v>25681.55</v>
      </c>
      <c r="E422" s="127">
        <v>2103.33</v>
      </c>
      <c r="F422" s="104">
        <f t="shared" si="6"/>
        <v>23578.22</v>
      </c>
      <c r="G422" s="23"/>
      <c r="H422" s="23"/>
    </row>
    <row r="423" spans="1:8" ht="31.5">
      <c r="A423" s="136" t="s">
        <v>108</v>
      </c>
      <c r="B423" s="100" t="s">
        <v>204</v>
      </c>
      <c r="C423" s="133" t="s">
        <v>599</v>
      </c>
      <c r="D423" s="127">
        <v>117172.08</v>
      </c>
      <c r="E423" s="127">
        <v>0</v>
      </c>
      <c r="F423" s="104">
        <f t="shared" si="6"/>
        <v>117172.08</v>
      </c>
      <c r="G423" s="23"/>
      <c r="H423" s="23"/>
    </row>
    <row r="424" spans="1:8">
      <c r="A424" s="136" t="s">
        <v>34</v>
      </c>
      <c r="B424" s="100" t="s">
        <v>204</v>
      </c>
      <c r="C424" s="133" t="s">
        <v>599</v>
      </c>
      <c r="D424" s="127">
        <v>8100</v>
      </c>
      <c r="E424" s="127">
        <v>0</v>
      </c>
      <c r="F424" s="104">
        <f t="shared" si="6"/>
        <v>8100</v>
      </c>
      <c r="G424" s="23"/>
      <c r="H424" s="23"/>
    </row>
    <row r="425" spans="1:8">
      <c r="A425" s="136" t="s">
        <v>35</v>
      </c>
      <c r="B425" s="100" t="s">
        <v>204</v>
      </c>
      <c r="C425" s="133" t="s">
        <v>599</v>
      </c>
      <c r="D425" s="127">
        <v>109072.08</v>
      </c>
      <c r="E425" s="127">
        <v>0</v>
      </c>
      <c r="F425" s="104">
        <f t="shared" si="6"/>
        <v>109072.08</v>
      </c>
      <c r="G425" s="23"/>
      <c r="H425" s="23"/>
    </row>
    <row r="426" spans="1:8" ht="47.25">
      <c r="A426" s="136" t="s">
        <v>107</v>
      </c>
      <c r="B426" s="100" t="s">
        <v>204</v>
      </c>
      <c r="C426" s="133" t="s">
        <v>600</v>
      </c>
      <c r="D426" s="127">
        <v>3257167.99</v>
      </c>
      <c r="E426" s="127">
        <v>738210.85</v>
      </c>
      <c r="F426" s="104">
        <f t="shared" si="6"/>
        <v>2518957.14</v>
      </c>
      <c r="G426" s="23"/>
      <c r="H426" s="23"/>
    </row>
    <row r="427" spans="1:8">
      <c r="A427" s="136" t="s">
        <v>32</v>
      </c>
      <c r="B427" s="100" t="s">
        <v>204</v>
      </c>
      <c r="C427" s="133" t="s">
        <v>600</v>
      </c>
      <c r="D427" s="127">
        <v>3257167.99</v>
      </c>
      <c r="E427" s="127">
        <v>738210.85</v>
      </c>
      <c r="F427" s="104">
        <f t="shared" si="6"/>
        <v>2518957.14</v>
      </c>
      <c r="G427" s="23"/>
      <c r="H427" s="23"/>
    </row>
    <row r="428" spans="1:8">
      <c r="A428" s="136" t="s">
        <v>109</v>
      </c>
      <c r="B428" s="100" t="s">
        <v>204</v>
      </c>
      <c r="C428" s="133" t="s">
        <v>601</v>
      </c>
      <c r="D428" s="127">
        <v>179061.98</v>
      </c>
      <c r="E428" s="127">
        <v>15000</v>
      </c>
      <c r="F428" s="104">
        <f t="shared" si="6"/>
        <v>164061.98000000001</v>
      </c>
      <c r="G428" s="23"/>
      <c r="H428" s="23"/>
    </row>
    <row r="429" spans="1:8">
      <c r="A429" s="136" t="s">
        <v>97</v>
      </c>
      <c r="B429" s="100" t="s">
        <v>204</v>
      </c>
      <c r="C429" s="133" t="s">
        <v>601</v>
      </c>
      <c r="D429" s="127">
        <v>114129.60000000001</v>
      </c>
      <c r="E429" s="127">
        <v>15000</v>
      </c>
      <c r="F429" s="104">
        <f t="shared" si="6"/>
        <v>99129.600000000006</v>
      </c>
      <c r="G429" s="23"/>
      <c r="H429" s="23"/>
    </row>
    <row r="430" spans="1:8">
      <c r="A430" s="136" t="s">
        <v>35</v>
      </c>
      <c r="B430" s="100" t="s">
        <v>204</v>
      </c>
      <c r="C430" s="133" t="s">
        <v>601</v>
      </c>
      <c r="D430" s="127">
        <v>64932.38</v>
      </c>
      <c r="E430" s="127">
        <v>0</v>
      </c>
      <c r="F430" s="104">
        <f t="shared" si="6"/>
        <v>64932.38</v>
      </c>
      <c r="G430" s="23"/>
      <c r="H430" s="23"/>
    </row>
    <row r="431" spans="1:8" ht="78.75">
      <c r="A431" s="136" t="s">
        <v>302</v>
      </c>
      <c r="B431" s="100" t="s">
        <v>204</v>
      </c>
      <c r="C431" s="133" t="s">
        <v>835</v>
      </c>
      <c r="D431" s="127">
        <v>1561195.38</v>
      </c>
      <c r="E431" s="127">
        <v>257623.02</v>
      </c>
      <c r="F431" s="104">
        <f t="shared" si="6"/>
        <v>1303572.3599999999</v>
      </c>
      <c r="G431" s="23"/>
      <c r="H431" s="23"/>
    </row>
    <row r="432" spans="1:8" ht="31.5">
      <c r="A432" s="136" t="s">
        <v>1177</v>
      </c>
      <c r="B432" s="100" t="s">
        <v>204</v>
      </c>
      <c r="C432" s="133" t="s">
        <v>836</v>
      </c>
      <c r="D432" s="127">
        <v>1561195.38</v>
      </c>
      <c r="E432" s="127">
        <v>257623.02</v>
      </c>
      <c r="F432" s="104">
        <f t="shared" si="6"/>
        <v>1303572.3599999999</v>
      </c>
      <c r="G432" s="23"/>
      <c r="H432" s="23"/>
    </row>
    <row r="433" spans="1:8" ht="31.5">
      <c r="A433" s="136" t="s">
        <v>356</v>
      </c>
      <c r="B433" s="100" t="s">
        <v>204</v>
      </c>
      <c r="C433" s="133" t="s">
        <v>836</v>
      </c>
      <c r="D433" s="127">
        <v>1561195.38</v>
      </c>
      <c r="E433" s="127">
        <v>257623.02</v>
      </c>
      <c r="F433" s="104">
        <f t="shared" si="6"/>
        <v>1303572.3599999999</v>
      </c>
      <c r="G433" s="23"/>
      <c r="H433" s="23"/>
    </row>
    <row r="434" spans="1:8" ht="110.25">
      <c r="A434" s="136" t="s">
        <v>233</v>
      </c>
      <c r="B434" s="100" t="s">
        <v>204</v>
      </c>
      <c r="C434" s="133" t="s">
        <v>58</v>
      </c>
      <c r="D434" s="127">
        <v>200</v>
      </c>
      <c r="E434" s="127">
        <v>0</v>
      </c>
      <c r="F434" s="104">
        <f t="shared" si="6"/>
        <v>200</v>
      </c>
      <c r="G434" s="23"/>
      <c r="H434" s="23"/>
    </row>
    <row r="435" spans="1:8">
      <c r="A435" s="136" t="s">
        <v>109</v>
      </c>
      <c r="B435" s="100" t="s">
        <v>204</v>
      </c>
      <c r="C435" s="133" t="s">
        <v>602</v>
      </c>
      <c r="D435" s="127">
        <v>200</v>
      </c>
      <c r="E435" s="127">
        <v>0</v>
      </c>
      <c r="F435" s="104">
        <f t="shared" si="6"/>
        <v>200</v>
      </c>
      <c r="G435" s="23"/>
      <c r="H435" s="23"/>
    </row>
    <row r="436" spans="1:8">
      <c r="A436" s="136" t="s">
        <v>97</v>
      </c>
      <c r="B436" s="100" t="s">
        <v>204</v>
      </c>
      <c r="C436" s="133" t="s">
        <v>602</v>
      </c>
      <c r="D436" s="127">
        <v>200</v>
      </c>
      <c r="E436" s="127">
        <v>0</v>
      </c>
      <c r="F436" s="104">
        <f t="shared" si="6"/>
        <v>200</v>
      </c>
      <c r="G436" s="23"/>
      <c r="H436" s="23"/>
    </row>
    <row r="437" spans="1:8" ht="31.5">
      <c r="A437" s="144" t="s">
        <v>701</v>
      </c>
      <c r="B437" s="101" t="s">
        <v>204</v>
      </c>
      <c r="C437" s="145" t="s">
        <v>837</v>
      </c>
      <c r="D437" s="129">
        <v>1001713.86</v>
      </c>
      <c r="E437" s="129">
        <v>0</v>
      </c>
      <c r="F437" s="110">
        <f t="shared" si="6"/>
        <v>1001713.86</v>
      </c>
      <c r="G437" s="23"/>
      <c r="H437" s="23"/>
    </row>
    <row r="438" spans="1:8" ht="31.5">
      <c r="A438" s="144" t="s">
        <v>641</v>
      </c>
      <c r="B438" s="101" t="s">
        <v>204</v>
      </c>
      <c r="C438" s="145" t="s">
        <v>838</v>
      </c>
      <c r="D438" s="129">
        <v>1001713.86</v>
      </c>
      <c r="E438" s="129">
        <v>0</v>
      </c>
      <c r="F438" s="110">
        <f t="shared" si="6"/>
        <v>1001713.86</v>
      </c>
      <c r="G438" s="23"/>
      <c r="H438" s="23"/>
    </row>
    <row r="439" spans="1:8" ht="47.25">
      <c r="A439" s="136" t="s">
        <v>781</v>
      </c>
      <c r="B439" s="100" t="s">
        <v>204</v>
      </c>
      <c r="C439" s="133" t="s">
        <v>839</v>
      </c>
      <c r="D439" s="127">
        <v>1001713.86</v>
      </c>
      <c r="E439" s="127">
        <v>0</v>
      </c>
      <c r="F439" s="104">
        <f t="shared" si="6"/>
        <v>1001713.86</v>
      </c>
      <c r="G439" s="23"/>
      <c r="H439" s="23"/>
    </row>
    <row r="440" spans="1:8">
      <c r="A440" s="136" t="s">
        <v>109</v>
      </c>
      <c r="B440" s="100" t="s">
        <v>204</v>
      </c>
      <c r="C440" s="133" t="s">
        <v>840</v>
      </c>
      <c r="D440" s="127">
        <v>1001713.86</v>
      </c>
      <c r="E440" s="127">
        <v>0</v>
      </c>
      <c r="F440" s="104">
        <f t="shared" si="6"/>
        <v>1001713.86</v>
      </c>
      <c r="G440" s="23"/>
      <c r="H440" s="23"/>
    </row>
    <row r="441" spans="1:8">
      <c r="A441" s="136" t="s">
        <v>217</v>
      </c>
      <c r="B441" s="100" t="s">
        <v>204</v>
      </c>
      <c r="C441" s="133" t="s">
        <v>840</v>
      </c>
      <c r="D441" s="127">
        <v>1001713.86</v>
      </c>
      <c r="E441" s="127">
        <v>0</v>
      </c>
      <c r="F441" s="104">
        <f t="shared" si="6"/>
        <v>1001713.86</v>
      </c>
      <c r="G441" s="23"/>
      <c r="H441" s="23"/>
    </row>
    <row r="442" spans="1:8">
      <c r="A442" s="144" t="s">
        <v>973</v>
      </c>
      <c r="B442" s="101" t="s">
        <v>204</v>
      </c>
      <c r="C442" s="145" t="s">
        <v>1089</v>
      </c>
      <c r="D442" s="129">
        <v>3461684.17</v>
      </c>
      <c r="E442" s="129">
        <v>240591.41</v>
      </c>
      <c r="F442" s="110">
        <f t="shared" si="6"/>
        <v>3221092.76</v>
      </c>
      <c r="G442" s="23"/>
      <c r="H442" s="23"/>
    </row>
    <row r="443" spans="1:8">
      <c r="A443" s="144" t="s">
        <v>153</v>
      </c>
      <c r="B443" s="101" t="s">
        <v>204</v>
      </c>
      <c r="C443" s="145" t="s">
        <v>1090</v>
      </c>
      <c r="D443" s="129">
        <v>2149511.9500000002</v>
      </c>
      <c r="E443" s="129">
        <v>173924.74</v>
      </c>
      <c r="F443" s="110">
        <f t="shared" si="6"/>
        <v>1975587.2100000002</v>
      </c>
      <c r="G443" s="23"/>
      <c r="H443" s="23"/>
    </row>
    <row r="444" spans="1:8" ht="31.5">
      <c r="A444" s="136" t="s">
        <v>234</v>
      </c>
      <c r="B444" s="100" t="s">
        <v>204</v>
      </c>
      <c r="C444" s="133" t="s">
        <v>1091</v>
      </c>
      <c r="D444" s="127">
        <v>2149511.9500000002</v>
      </c>
      <c r="E444" s="127">
        <v>173924.74</v>
      </c>
      <c r="F444" s="104">
        <f t="shared" si="6"/>
        <v>1975587.2100000002</v>
      </c>
      <c r="G444" s="23"/>
      <c r="H444" s="23"/>
    </row>
    <row r="445" spans="1:8">
      <c r="A445" s="136" t="s">
        <v>109</v>
      </c>
      <c r="B445" s="100" t="s">
        <v>204</v>
      </c>
      <c r="C445" s="133" t="s">
        <v>603</v>
      </c>
      <c r="D445" s="127">
        <v>2149511.9500000002</v>
      </c>
      <c r="E445" s="127">
        <v>173924.74</v>
      </c>
      <c r="F445" s="104">
        <f t="shared" si="6"/>
        <v>1975587.2100000002</v>
      </c>
      <c r="G445" s="23"/>
      <c r="H445" s="23"/>
    </row>
    <row r="446" spans="1:8">
      <c r="A446" s="136" t="s">
        <v>97</v>
      </c>
      <c r="B446" s="100" t="s">
        <v>204</v>
      </c>
      <c r="C446" s="133" t="s">
        <v>603</v>
      </c>
      <c r="D446" s="127">
        <v>624</v>
      </c>
      <c r="E446" s="127">
        <v>0</v>
      </c>
      <c r="F446" s="104">
        <f t="shared" si="6"/>
        <v>624</v>
      </c>
      <c r="G446" s="23"/>
      <c r="H446" s="23"/>
    </row>
    <row r="447" spans="1:8">
      <c r="A447" s="136" t="s">
        <v>217</v>
      </c>
      <c r="B447" s="100" t="s">
        <v>204</v>
      </c>
      <c r="C447" s="133" t="s">
        <v>603</v>
      </c>
      <c r="D447" s="127">
        <v>1645195</v>
      </c>
      <c r="E447" s="127">
        <v>164519.5</v>
      </c>
      <c r="F447" s="104">
        <f t="shared" si="6"/>
        <v>1480675.5</v>
      </c>
      <c r="G447" s="23"/>
      <c r="H447" s="23"/>
    </row>
    <row r="448" spans="1:8">
      <c r="A448" s="136" t="s">
        <v>35</v>
      </c>
      <c r="B448" s="100" t="s">
        <v>204</v>
      </c>
      <c r="C448" s="133" t="s">
        <v>603</v>
      </c>
      <c r="D448" s="127">
        <v>206863.95</v>
      </c>
      <c r="E448" s="127">
        <v>9405.24</v>
      </c>
      <c r="F448" s="104">
        <f t="shared" si="6"/>
        <v>197458.71000000002</v>
      </c>
      <c r="G448" s="23"/>
      <c r="H448" s="23"/>
    </row>
    <row r="449" spans="1:8">
      <c r="A449" s="136" t="s">
        <v>678</v>
      </c>
      <c r="B449" s="100" t="s">
        <v>204</v>
      </c>
      <c r="C449" s="133" t="s">
        <v>603</v>
      </c>
      <c r="D449" s="127">
        <v>296829</v>
      </c>
      <c r="E449" s="127">
        <v>0</v>
      </c>
      <c r="F449" s="104">
        <f t="shared" si="6"/>
        <v>296829</v>
      </c>
      <c r="G449" s="23"/>
      <c r="H449" s="23"/>
    </row>
    <row r="450" spans="1:8">
      <c r="A450" s="144" t="s">
        <v>147</v>
      </c>
      <c r="B450" s="101" t="s">
        <v>204</v>
      </c>
      <c r="C450" s="145" t="s">
        <v>161</v>
      </c>
      <c r="D450" s="129">
        <v>160510</v>
      </c>
      <c r="E450" s="129">
        <v>0</v>
      </c>
      <c r="F450" s="110">
        <f t="shared" si="6"/>
        <v>160510</v>
      </c>
      <c r="G450" s="23"/>
      <c r="H450" s="23"/>
    </row>
    <row r="451" spans="1:8" ht="31.5">
      <c r="A451" s="136" t="s">
        <v>352</v>
      </c>
      <c r="B451" s="100" t="s">
        <v>204</v>
      </c>
      <c r="C451" s="133" t="s">
        <v>176</v>
      </c>
      <c r="D451" s="127">
        <v>160510</v>
      </c>
      <c r="E451" s="127">
        <v>0</v>
      </c>
      <c r="F451" s="104">
        <f t="shared" si="6"/>
        <v>160510</v>
      </c>
      <c r="G451" s="23"/>
      <c r="H451" s="23"/>
    </row>
    <row r="452" spans="1:8">
      <c r="A452" s="136" t="s">
        <v>109</v>
      </c>
      <c r="B452" s="100" t="s">
        <v>204</v>
      </c>
      <c r="C452" s="133" t="s">
        <v>604</v>
      </c>
      <c r="D452" s="127">
        <v>160510</v>
      </c>
      <c r="E452" s="127">
        <v>0</v>
      </c>
      <c r="F452" s="104">
        <f t="shared" si="6"/>
        <v>160510</v>
      </c>
      <c r="G452" s="23"/>
      <c r="H452" s="23"/>
    </row>
    <row r="453" spans="1:8">
      <c r="A453" s="136" t="s">
        <v>35</v>
      </c>
      <c r="B453" s="100" t="s">
        <v>204</v>
      </c>
      <c r="C453" s="133" t="s">
        <v>604</v>
      </c>
      <c r="D453" s="127">
        <v>160510</v>
      </c>
      <c r="E453" s="127">
        <v>0</v>
      </c>
      <c r="F453" s="104">
        <f t="shared" si="6"/>
        <v>160510</v>
      </c>
      <c r="G453" s="23"/>
      <c r="H453" s="23"/>
    </row>
    <row r="454" spans="1:8">
      <c r="A454" s="144" t="s">
        <v>159</v>
      </c>
      <c r="B454" s="101" t="s">
        <v>204</v>
      </c>
      <c r="C454" s="145" t="s">
        <v>1092</v>
      </c>
      <c r="D454" s="129">
        <v>1151662.22</v>
      </c>
      <c r="E454" s="129">
        <v>66666.67</v>
      </c>
      <c r="F454" s="110">
        <f t="shared" si="6"/>
        <v>1084995.55</v>
      </c>
      <c r="G454" s="23"/>
      <c r="H454" s="23"/>
    </row>
    <row r="455" spans="1:8" ht="31.5">
      <c r="A455" s="136" t="s">
        <v>338</v>
      </c>
      <c r="B455" s="100" t="s">
        <v>204</v>
      </c>
      <c r="C455" s="133" t="s">
        <v>162</v>
      </c>
      <c r="D455" s="127">
        <v>124800</v>
      </c>
      <c r="E455" s="127">
        <v>0</v>
      </c>
      <c r="F455" s="104">
        <f t="shared" si="6"/>
        <v>124800</v>
      </c>
      <c r="G455" s="23"/>
      <c r="H455" s="23"/>
    </row>
    <row r="456" spans="1:8">
      <c r="A456" s="136" t="s">
        <v>109</v>
      </c>
      <c r="B456" s="100" t="s">
        <v>204</v>
      </c>
      <c r="C456" s="133" t="s">
        <v>605</v>
      </c>
      <c r="D456" s="127">
        <v>124800</v>
      </c>
      <c r="E456" s="127">
        <v>0</v>
      </c>
      <c r="F456" s="104">
        <f t="shared" si="6"/>
        <v>124800</v>
      </c>
      <c r="G456" s="23"/>
      <c r="H456" s="23"/>
    </row>
    <row r="457" spans="1:8">
      <c r="A457" s="136" t="s">
        <v>35</v>
      </c>
      <c r="B457" s="100" t="s">
        <v>204</v>
      </c>
      <c r="C457" s="133" t="s">
        <v>605</v>
      </c>
      <c r="D457" s="127">
        <v>124800</v>
      </c>
      <c r="E457" s="127">
        <v>0</v>
      </c>
      <c r="F457" s="104">
        <f t="shared" ref="F457:F520" si="7">D457-E457</f>
        <v>124800</v>
      </c>
      <c r="G457" s="23"/>
      <c r="H457" s="23"/>
    </row>
    <row r="458" spans="1:8" ht="31.5">
      <c r="A458" s="136" t="s">
        <v>782</v>
      </c>
      <c r="B458" s="100" t="s">
        <v>204</v>
      </c>
      <c r="C458" s="133" t="s">
        <v>841</v>
      </c>
      <c r="D458" s="127">
        <v>100000</v>
      </c>
      <c r="E458" s="127">
        <v>0</v>
      </c>
      <c r="F458" s="104">
        <f t="shared" si="7"/>
        <v>100000</v>
      </c>
      <c r="G458" s="23"/>
      <c r="H458" s="23"/>
    </row>
    <row r="459" spans="1:8">
      <c r="A459" s="136" t="s">
        <v>109</v>
      </c>
      <c r="B459" s="100" t="s">
        <v>204</v>
      </c>
      <c r="C459" s="133" t="s">
        <v>842</v>
      </c>
      <c r="D459" s="127">
        <v>100000</v>
      </c>
      <c r="E459" s="127">
        <v>0</v>
      </c>
      <c r="F459" s="104">
        <f t="shared" si="7"/>
        <v>100000</v>
      </c>
      <c r="G459" s="23"/>
      <c r="H459" s="23"/>
    </row>
    <row r="460" spans="1:8">
      <c r="A460" s="136" t="s">
        <v>35</v>
      </c>
      <c r="B460" s="100" t="s">
        <v>204</v>
      </c>
      <c r="C460" s="133" t="s">
        <v>842</v>
      </c>
      <c r="D460" s="127">
        <v>100000</v>
      </c>
      <c r="E460" s="127">
        <v>0</v>
      </c>
      <c r="F460" s="104">
        <f t="shared" si="7"/>
        <v>100000</v>
      </c>
      <c r="G460" s="23"/>
      <c r="H460" s="23"/>
    </row>
    <row r="461" spans="1:8" ht="31.5">
      <c r="A461" s="136" t="s">
        <v>266</v>
      </c>
      <c r="B461" s="100" t="s">
        <v>204</v>
      </c>
      <c r="C461" s="133" t="s">
        <v>280</v>
      </c>
      <c r="D461" s="127">
        <v>7500</v>
      </c>
      <c r="E461" s="127">
        <v>0</v>
      </c>
      <c r="F461" s="104">
        <f t="shared" si="7"/>
        <v>7500</v>
      </c>
      <c r="G461" s="23"/>
      <c r="H461" s="23"/>
    </row>
    <row r="462" spans="1:8">
      <c r="A462" s="136" t="s">
        <v>109</v>
      </c>
      <c r="B462" s="100" t="s">
        <v>204</v>
      </c>
      <c r="C462" s="133" t="s">
        <v>281</v>
      </c>
      <c r="D462" s="127">
        <v>7500</v>
      </c>
      <c r="E462" s="127">
        <v>0</v>
      </c>
      <c r="F462" s="104">
        <f t="shared" si="7"/>
        <v>7500</v>
      </c>
      <c r="G462" s="23"/>
      <c r="H462" s="23"/>
    </row>
    <row r="463" spans="1:8">
      <c r="A463" s="136" t="s">
        <v>35</v>
      </c>
      <c r="B463" s="100" t="s">
        <v>204</v>
      </c>
      <c r="C463" s="133" t="s">
        <v>281</v>
      </c>
      <c r="D463" s="127">
        <v>7500</v>
      </c>
      <c r="E463" s="127">
        <v>0</v>
      </c>
      <c r="F463" s="104">
        <f t="shared" si="7"/>
        <v>7500</v>
      </c>
      <c r="G463" s="23"/>
      <c r="H463" s="23"/>
    </row>
    <row r="464" spans="1:8">
      <c r="A464" s="136" t="s">
        <v>657</v>
      </c>
      <c r="B464" s="100" t="s">
        <v>204</v>
      </c>
      <c r="C464" s="133" t="s">
        <v>659</v>
      </c>
      <c r="D464" s="127">
        <v>14.16</v>
      </c>
      <c r="E464" s="127">
        <v>0</v>
      </c>
      <c r="F464" s="104">
        <f t="shared" si="7"/>
        <v>14.16</v>
      </c>
      <c r="G464" s="23"/>
      <c r="H464" s="23"/>
    </row>
    <row r="465" spans="1:8">
      <c r="A465" s="136" t="s">
        <v>109</v>
      </c>
      <c r="B465" s="100" t="s">
        <v>204</v>
      </c>
      <c r="C465" s="133" t="s">
        <v>660</v>
      </c>
      <c r="D465" s="127">
        <v>14.16</v>
      </c>
      <c r="E465" s="127">
        <v>0</v>
      </c>
      <c r="F465" s="104">
        <f t="shared" si="7"/>
        <v>14.16</v>
      </c>
      <c r="G465" s="23"/>
      <c r="H465" s="23"/>
    </row>
    <row r="466" spans="1:8" ht="31.5">
      <c r="A466" s="136" t="s">
        <v>658</v>
      </c>
      <c r="B466" s="100" t="s">
        <v>204</v>
      </c>
      <c r="C466" s="133" t="s">
        <v>660</v>
      </c>
      <c r="D466" s="127">
        <v>14.16</v>
      </c>
      <c r="E466" s="127">
        <v>0</v>
      </c>
      <c r="F466" s="104">
        <f t="shared" si="7"/>
        <v>14.16</v>
      </c>
      <c r="G466" s="23"/>
      <c r="H466" s="23"/>
    </row>
    <row r="467" spans="1:8" ht="31.5">
      <c r="A467" s="136" t="s">
        <v>46</v>
      </c>
      <c r="B467" s="100" t="s">
        <v>204</v>
      </c>
      <c r="C467" s="133" t="s">
        <v>1107</v>
      </c>
      <c r="D467" s="127">
        <v>800000</v>
      </c>
      <c r="E467" s="127">
        <v>66666.67</v>
      </c>
      <c r="F467" s="104">
        <f t="shared" si="7"/>
        <v>733333.33</v>
      </c>
      <c r="G467" s="23"/>
      <c r="H467" s="23"/>
    </row>
    <row r="468" spans="1:8">
      <c r="A468" s="136" t="s">
        <v>109</v>
      </c>
      <c r="B468" s="100" t="s">
        <v>204</v>
      </c>
      <c r="C468" s="133" t="s">
        <v>606</v>
      </c>
      <c r="D468" s="127">
        <v>800000</v>
      </c>
      <c r="E468" s="127">
        <v>66666.67</v>
      </c>
      <c r="F468" s="104">
        <f t="shared" si="7"/>
        <v>733333.33</v>
      </c>
      <c r="G468" s="23"/>
      <c r="H468" s="23"/>
    </row>
    <row r="469" spans="1:8">
      <c r="A469" s="136" t="s">
        <v>35</v>
      </c>
      <c r="B469" s="100" t="s">
        <v>204</v>
      </c>
      <c r="C469" s="133" t="s">
        <v>606</v>
      </c>
      <c r="D469" s="127">
        <v>800000</v>
      </c>
      <c r="E469" s="127">
        <v>66666.67</v>
      </c>
      <c r="F469" s="104">
        <f t="shared" si="7"/>
        <v>733333.33</v>
      </c>
      <c r="G469" s="23"/>
      <c r="H469" s="23"/>
    </row>
    <row r="470" spans="1:8" ht="31.5">
      <c r="A470" s="136" t="s">
        <v>175</v>
      </c>
      <c r="B470" s="100" t="s">
        <v>204</v>
      </c>
      <c r="C470" s="133" t="s">
        <v>227</v>
      </c>
      <c r="D470" s="127">
        <v>119348.06</v>
      </c>
      <c r="E470" s="127">
        <v>0</v>
      </c>
      <c r="F470" s="104">
        <f t="shared" si="7"/>
        <v>119348.06</v>
      </c>
      <c r="G470" s="23"/>
      <c r="H470" s="23"/>
    </row>
    <row r="471" spans="1:8">
      <c r="A471" s="136" t="s">
        <v>109</v>
      </c>
      <c r="B471" s="100" t="s">
        <v>204</v>
      </c>
      <c r="C471" s="133" t="s">
        <v>607</v>
      </c>
      <c r="D471" s="127">
        <v>119348.06</v>
      </c>
      <c r="E471" s="127">
        <v>0</v>
      </c>
      <c r="F471" s="104">
        <f t="shared" si="7"/>
        <v>119348.06</v>
      </c>
      <c r="G471" s="23"/>
      <c r="H471" s="23"/>
    </row>
    <row r="472" spans="1:8">
      <c r="A472" s="136" t="s">
        <v>35</v>
      </c>
      <c r="B472" s="100" t="s">
        <v>204</v>
      </c>
      <c r="C472" s="133" t="s">
        <v>607</v>
      </c>
      <c r="D472" s="127">
        <v>119348.06</v>
      </c>
      <c r="E472" s="127">
        <v>0</v>
      </c>
      <c r="F472" s="104">
        <f t="shared" si="7"/>
        <v>119348.06</v>
      </c>
      <c r="G472" s="23"/>
      <c r="H472" s="23"/>
    </row>
    <row r="473" spans="1:8">
      <c r="A473" s="144" t="s">
        <v>972</v>
      </c>
      <c r="B473" s="101" t="s">
        <v>204</v>
      </c>
      <c r="C473" s="145" t="s">
        <v>634</v>
      </c>
      <c r="D473" s="129">
        <v>227404224.55000001</v>
      </c>
      <c r="E473" s="129">
        <v>27404452.449999999</v>
      </c>
      <c r="F473" s="110">
        <f t="shared" si="7"/>
        <v>199999772.10000002</v>
      </c>
      <c r="G473" s="23"/>
      <c r="H473" s="23"/>
    </row>
    <row r="474" spans="1:8">
      <c r="A474" s="144" t="s">
        <v>167</v>
      </c>
      <c r="B474" s="101" t="s">
        <v>204</v>
      </c>
      <c r="C474" s="145" t="s">
        <v>447</v>
      </c>
      <c r="D474" s="129">
        <v>61936317.390000001</v>
      </c>
      <c r="E474" s="129">
        <v>1174394.8999999999</v>
      </c>
      <c r="F474" s="110">
        <f t="shared" si="7"/>
        <v>60761922.490000002</v>
      </c>
      <c r="G474" s="23"/>
      <c r="H474" s="23"/>
    </row>
    <row r="475" spans="1:8" ht="31.5">
      <c r="A475" s="136" t="s">
        <v>13</v>
      </c>
      <c r="B475" s="100" t="s">
        <v>204</v>
      </c>
      <c r="C475" s="133" t="s">
        <v>448</v>
      </c>
      <c r="D475" s="127">
        <v>4802866.3600000003</v>
      </c>
      <c r="E475" s="127">
        <v>355959.73</v>
      </c>
      <c r="F475" s="104">
        <f t="shared" si="7"/>
        <v>4446906.6300000008</v>
      </c>
      <c r="G475" s="23"/>
      <c r="H475" s="23"/>
    </row>
    <row r="476" spans="1:8">
      <c r="A476" s="136" t="s">
        <v>109</v>
      </c>
      <c r="B476" s="100" t="s">
        <v>204</v>
      </c>
      <c r="C476" s="133" t="s">
        <v>608</v>
      </c>
      <c r="D476" s="127">
        <v>4802866.3600000003</v>
      </c>
      <c r="E476" s="127">
        <v>355959.73</v>
      </c>
      <c r="F476" s="104">
        <f t="shared" si="7"/>
        <v>4446906.6300000008</v>
      </c>
      <c r="G476" s="23"/>
      <c r="H476" s="23"/>
    </row>
    <row r="477" spans="1:8">
      <c r="A477" s="136" t="s">
        <v>217</v>
      </c>
      <c r="B477" s="100" t="s">
        <v>204</v>
      </c>
      <c r="C477" s="133" t="s">
        <v>608</v>
      </c>
      <c r="D477" s="127">
        <v>4769880.7300000004</v>
      </c>
      <c r="E477" s="127">
        <v>353677.16</v>
      </c>
      <c r="F477" s="104">
        <f t="shared" si="7"/>
        <v>4416203.57</v>
      </c>
      <c r="G477" s="23"/>
      <c r="H477" s="23"/>
    </row>
    <row r="478" spans="1:8">
      <c r="A478" s="136" t="s">
        <v>35</v>
      </c>
      <c r="B478" s="100" t="s">
        <v>204</v>
      </c>
      <c r="C478" s="133" t="s">
        <v>608</v>
      </c>
      <c r="D478" s="127">
        <v>32985.629999999997</v>
      </c>
      <c r="E478" s="127">
        <v>2282.5700000000002</v>
      </c>
      <c r="F478" s="104">
        <f t="shared" si="7"/>
        <v>30703.059999999998</v>
      </c>
      <c r="G478" s="23"/>
      <c r="H478" s="23"/>
    </row>
    <row r="479" spans="1:8" ht="47.25">
      <c r="A479" s="136" t="s">
        <v>47</v>
      </c>
      <c r="B479" s="100" t="s">
        <v>204</v>
      </c>
      <c r="C479" s="133" t="s">
        <v>449</v>
      </c>
      <c r="D479" s="127">
        <v>1583345.91</v>
      </c>
      <c r="E479" s="127">
        <v>151613.07999999999</v>
      </c>
      <c r="F479" s="104">
        <f t="shared" si="7"/>
        <v>1431732.8299999998</v>
      </c>
      <c r="G479" s="23"/>
      <c r="H479" s="23"/>
    </row>
    <row r="480" spans="1:8">
      <c r="A480" s="136" t="s">
        <v>109</v>
      </c>
      <c r="B480" s="100" t="s">
        <v>204</v>
      </c>
      <c r="C480" s="133" t="s">
        <v>609</v>
      </c>
      <c r="D480" s="127">
        <v>1583345.91</v>
      </c>
      <c r="E480" s="127">
        <v>151613.07999999999</v>
      </c>
      <c r="F480" s="104">
        <f t="shared" si="7"/>
        <v>1431732.8299999998</v>
      </c>
      <c r="G480" s="23"/>
      <c r="H480" s="23"/>
    </row>
    <row r="481" spans="1:8">
      <c r="A481" s="136" t="s">
        <v>217</v>
      </c>
      <c r="B481" s="100" t="s">
        <v>204</v>
      </c>
      <c r="C481" s="133" t="s">
        <v>609</v>
      </c>
      <c r="D481" s="127">
        <v>1583345.91</v>
      </c>
      <c r="E481" s="127">
        <v>151613.07999999999</v>
      </c>
      <c r="F481" s="104">
        <f t="shared" si="7"/>
        <v>1431732.8299999998</v>
      </c>
      <c r="G481" s="23"/>
      <c r="H481" s="23"/>
    </row>
    <row r="482" spans="1:8" ht="31.5">
      <c r="A482" s="136" t="s">
        <v>651</v>
      </c>
      <c r="B482" s="100" t="s">
        <v>204</v>
      </c>
      <c r="C482" s="133" t="s">
        <v>1108</v>
      </c>
      <c r="D482" s="127">
        <v>3895131.12</v>
      </c>
      <c r="E482" s="127">
        <v>666822.09</v>
      </c>
      <c r="F482" s="104">
        <f t="shared" si="7"/>
        <v>3228309.0300000003</v>
      </c>
      <c r="G482" s="23"/>
      <c r="H482" s="23"/>
    </row>
    <row r="483" spans="1:8">
      <c r="A483" s="136" t="s">
        <v>109</v>
      </c>
      <c r="B483" s="100" t="s">
        <v>204</v>
      </c>
      <c r="C483" s="133" t="s">
        <v>256</v>
      </c>
      <c r="D483" s="127">
        <v>281600.98</v>
      </c>
      <c r="E483" s="127">
        <v>0</v>
      </c>
      <c r="F483" s="104">
        <f t="shared" si="7"/>
        <v>281600.98</v>
      </c>
      <c r="G483" s="23"/>
      <c r="H483" s="23"/>
    </row>
    <row r="484" spans="1:8">
      <c r="A484" s="136" t="s">
        <v>99</v>
      </c>
      <c r="B484" s="100" t="s">
        <v>204</v>
      </c>
      <c r="C484" s="133" t="s">
        <v>256</v>
      </c>
      <c r="D484" s="127">
        <v>281600.98</v>
      </c>
      <c r="E484" s="127">
        <v>0</v>
      </c>
      <c r="F484" s="104">
        <f t="shared" si="7"/>
        <v>281600.98</v>
      </c>
      <c r="G484" s="23"/>
      <c r="H484" s="23"/>
    </row>
    <row r="485" spans="1:8">
      <c r="A485" s="136" t="s">
        <v>1173</v>
      </c>
      <c r="B485" s="100" t="s">
        <v>204</v>
      </c>
      <c r="C485" s="133" t="s">
        <v>610</v>
      </c>
      <c r="D485" s="127">
        <v>3612318.15</v>
      </c>
      <c r="E485" s="127">
        <v>665610.1</v>
      </c>
      <c r="F485" s="104">
        <f t="shared" si="7"/>
        <v>2946708.05</v>
      </c>
      <c r="G485" s="23"/>
      <c r="H485" s="23"/>
    </row>
    <row r="486" spans="1:8">
      <c r="A486" s="136" t="s">
        <v>99</v>
      </c>
      <c r="B486" s="100" t="s">
        <v>204</v>
      </c>
      <c r="C486" s="133" t="s">
        <v>610</v>
      </c>
      <c r="D486" s="127">
        <v>3612318.15</v>
      </c>
      <c r="E486" s="127">
        <v>665610.1</v>
      </c>
      <c r="F486" s="104">
        <f t="shared" si="7"/>
        <v>2946708.05</v>
      </c>
      <c r="G486" s="23"/>
      <c r="H486" s="23"/>
    </row>
    <row r="487" spans="1:8" ht="31.5">
      <c r="A487" s="136" t="s">
        <v>1176</v>
      </c>
      <c r="B487" s="100" t="s">
        <v>204</v>
      </c>
      <c r="C487" s="133" t="s">
        <v>282</v>
      </c>
      <c r="D487" s="127">
        <v>1211.99</v>
      </c>
      <c r="E487" s="127">
        <v>1211.99</v>
      </c>
      <c r="F487" s="104">
        <f t="shared" si="7"/>
        <v>0</v>
      </c>
      <c r="G487" s="23"/>
      <c r="H487" s="23"/>
    </row>
    <row r="488" spans="1:8">
      <c r="A488" s="136" t="s">
        <v>98</v>
      </c>
      <c r="B488" s="100" t="s">
        <v>204</v>
      </c>
      <c r="C488" s="133" t="s">
        <v>282</v>
      </c>
      <c r="D488" s="127">
        <v>1211.99</v>
      </c>
      <c r="E488" s="127">
        <v>1211.99</v>
      </c>
      <c r="F488" s="104">
        <f t="shared" si="7"/>
        <v>0</v>
      </c>
      <c r="G488" s="23"/>
      <c r="H488" s="23"/>
    </row>
    <row r="489" spans="1:8" ht="31.5">
      <c r="A489" s="136" t="s">
        <v>267</v>
      </c>
      <c r="B489" s="100" t="s">
        <v>204</v>
      </c>
      <c r="C489" s="133" t="s">
        <v>283</v>
      </c>
      <c r="D489" s="127">
        <v>5000</v>
      </c>
      <c r="E489" s="127">
        <v>0</v>
      </c>
      <c r="F489" s="104">
        <f t="shared" si="7"/>
        <v>5000</v>
      </c>
      <c r="G489" s="23"/>
      <c r="H489" s="23"/>
    </row>
    <row r="490" spans="1:8">
      <c r="A490" s="136" t="s">
        <v>109</v>
      </c>
      <c r="B490" s="100" t="s">
        <v>204</v>
      </c>
      <c r="C490" s="133" t="s">
        <v>284</v>
      </c>
      <c r="D490" s="127">
        <v>5000</v>
      </c>
      <c r="E490" s="127">
        <v>0</v>
      </c>
      <c r="F490" s="104">
        <f t="shared" si="7"/>
        <v>5000</v>
      </c>
      <c r="G490" s="23"/>
      <c r="H490" s="23"/>
    </row>
    <row r="491" spans="1:8">
      <c r="A491" s="136" t="s">
        <v>35</v>
      </c>
      <c r="B491" s="100" t="s">
        <v>204</v>
      </c>
      <c r="C491" s="133" t="s">
        <v>284</v>
      </c>
      <c r="D491" s="127">
        <v>5000</v>
      </c>
      <c r="E491" s="127">
        <v>0</v>
      </c>
      <c r="F491" s="104">
        <f t="shared" si="7"/>
        <v>5000</v>
      </c>
      <c r="G491" s="23"/>
      <c r="H491" s="23"/>
    </row>
    <row r="492" spans="1:8">
      <c r="A492" s="136" t="s">
        <v>446</v>
      </c>
      <c r="B492" s="100" t="s">
        <v>204</v>
      </c>
      <c r="C492" s="133" t="s">
        <v>59</v>
      </c>
      <c r="D492" s="127">
        <v>787500</v>
      </c>
      <c r="E492" s="127">
        <v>0</v>
      </c>
      <c r="F492" s="104">
        <f t="shared" si="7"/>
        <v>787500</v>
      </c>
      <c r="G492" s="23"/>
      <c r="H492" s="23"/>
    </row>
    <row r="493" spans="1:8">
      <c r="A493" s="136" t="s">
        <v>109</v>
      </c>
      <c r="B493" s="100" t="s">
        <v>204</v>
      </c>
      <c r="C493" s="133" t="s">
        <v>611</v>
      </c>
      <c r="D493" s="127">
        <v>787500</v>
      </c>
      <c r="E493" s="127">
        <v>0</v>
      </c>
      <c r="F493" s="104">
        <f t="shared" si="7"/>
        <v>787500</v>
      </c>
      <c r="G493" s="23"/>
      <c r="H493" s="23"/>
    </row>
    <row r="494" spans="1:8">
      <c r="A494" s="136" t="s">
        <v>35</v>
      </c>
      <c r="B494" s="100" t="s">
        <v>204</v>
      </c>
      <c r="C494" s="133" t="s">
        <v>611</v>
      </c>
      <c r="D494" s="127">
        <v>787500</v>
      </c>
      <c r="E494" s="127">
        <v>0</v>
      </c>
      <c r="F494" s="104">
        <f t="shared" si="7"/>
        <v>787500</v>
      </c>
      <c r="G494" s="23"/>
      <c r="H494" s="23"/>
    </row>
    <row r="495" spans="1:8">
      <c r="A495" s="136" t="s">
        <v>446</v>
      </c>
      <c r="B495" s="100" t="s">
        <v>204</v>
      </c>
      <c r="C495" s="133" t="s">
        <v>260</v>
      </c>
      <c r="D495" s="127">
        <v>44425034</v>
      </c>
      <c r="E495" s="127">
        <v>0</v>
      </c>
      <c r="F495" s="104">
        <f t="shared" si="7"/>
        <v>44425034</v>
      </c>
      <c r="G495" s="23"/>
      <c r="H495" s="23"/>
    </row>
    <row r="496" spans="1:8" ht="31.5">
      <c r="A496" s="136" t="s">
        <v>994</v>
      </c>
      <c r="B496" s="100" t="s">
        <v>204</v>
      </c>
      <c r="C496" s="133" t="s">
        <v>612</v>
      </c>
      <c r="D496" s="127">
        <v>40129012</v>
      </c>
      <c r="E496" s="127">
        <v>0</v>
      </c>
      <c r="F496" s="104">
        <f t="shared" si="7"/>
        <v>40129012</v>
      </c>
      <c r="G496" s="23"/>
      <c r="H496" s="23"/>
    </row>
    <row r="497" spans="1:8">
      <c r="A497" s="136" t="s">
        <v>201</v>
      </c>
      <c r="B497" s="100" t="s">
        <v>204</v>
      </c>
      <c r="C497" s="133" t="s">
        <v>612</v>
      </c>
      <c r="D497" s="127">
        <v>40129012</v>
      </c>
      <c r="E497" s="127">
        <v>0</v>
      </c>
      <c r="F497" s="104">
        <f t="shared" si="7"/>
        <v>40129012</v>
      </c>
      <c r="G497" s="23"/>
      <c r="H497" s="23"/>
    </row>
    <row r="498" spans="1:8">
      <c r="A498" s="136" t="s">
        <v>110</v>
      </c>
      <c r="B498" s="100" t="s">
        <v>204</v>
      </c>
      <c r="C498" s="133" t="s">
        <v>613</v>
      </c>
      <c r="D498" s="127">
        <v>4296022</v>
      </c>
      <c r="E498" s="127">
        <v>0</v>
      </c>
      <c r="F498" s="104">
        <f t="shared" si="7"/>
        <v>4296022</v>
      </c>
      <c r="G498" s="23"/>
      <c r="H498" s="23"/>
    </row>
    <row r="499" spans="1:8">
      <c r="A499" s="136" t="s">
        <v>388</v>
      </c>
      <c r="B499" s="100" t="s">
        <v>204</v>
      </c>
      <c r="C499" s="133" t="s">
        <v>613</v>
      </c>
      <c r="D499" s="127">
        <v>4296022</v>
      </c>
      <c r="E499" s="127">
        <v>0</v>
      </c>
      <c r="F499" s="104">
        <f t="shared" si="7"/>
        <v>4296022</v>
      </c>
      <c r="G499" s="23"/>
      <c r="H499" s="23"/>
    </row>
    <row r="500" spans="1:8" ht="31.5">
      <c r="A500" s="136" t="s">
        <v>389</v>
      </c>
      <c r="B500" s="100" t="s">
        <v>204</v>
      </c>
      <c r="C500" s="133" t="s">
        <v>645</v>
      </c>
      <c r="D500" s="127">
        <v>739000</v>
      </c>
      <c r="E500" s="127">
        <v>0</v>
      </c>
      <c r="F500" s="104">
        <f t="shared" si="7"/>
        <v>739000</v>
      </c>
    </row>
    <row r="501" spans="1:8" ht="31.5">
      <c r="A501" s="136" t="s">
        <v>994</v>
      </c>
      <c r="B501" s="100" t="s">
        <v>204</v>
      </c>
      <c r="C501" s="133" t="s">
        <v>1120</v>
      </c>
      <c r="D501" s="127">
        <v>730420</v>
      </c>
      <c r="E501" s="127">
        <v>0</v>
      </c>
      <c r="F501" s="104">
        <f t="shared" si="7"/>
        <v>730420</v>
      </c>
    </row>
    <row r="502" spans="1:8">
      <c r="A502" s="136" t="s">
        <v>201</v>
      </c>
      <c r="B502" s="100" t="s">
        <v>204</v>
      </c>
      <c r="C502" s="133" t="s">
        <v>1120</v>
      </c>
      <c r="D502" s="127">
        <v>730420</v>
      </c>
      <c r="E502" s="127">
        <v>0</v>
      </c>
      <c r="F502" s="104">
        <f t="shared" si="7"/>
        <v>730420</v>
      </c>
    </row>
    <row r="503" spans="1:8">
      <c r="A503" s="136" t="s">
        <v>110</v>
      </c>
      <c r="B503" s="100" t="s">
        <v>204</v>
      </c>
      <c r="C503" s="133" t="s">
        <v>1121</v>
      </c>
      <c r="D503" s="127">
        <v>8580</v>
      </c>
      <c r="E503" s="127">
        <v>0</v>
      </c>
      <c r="F503" s="104">
        <f t="shared" si="7"/>
        <v>8580</v>
      </c>
    </row>
    <row r="504" spans="1:8">
      <c r="A504" s="136" t="s">
        <v>388</v>
      </c>
      <c r="B504" s="100" t="s">
        <v>204</v>
      </c>
      <c r="C504" s="133" t="s">
        <v>1121</v>
      </c>
      <c r="D504" s="127">
        <v>8580</v>
      </c>
      <c r="E504" s="127">
        <v>0</v>
      </c>
      <c r="F504" s="104">
        <f t="shared" si="7"/>
        <v>8580</v>
      </c>
    </row>
    <row r="505" spans="1:8" ht="47.25">
      <c r="A505" s="136" t="s">
        <v>268</v>
      </c>
      <c r="B505" s="100" t="s">
        <v>204</v>
      </c>
      <c r="C505" s="133" t="s">
        <v>285</v>
      </c>
      <c r="D505" s="127">
        <v>5698440</v>
      </c>
      <c r="E505" s="127">
        <v>0</v>
      </c>
      <c r="F505" s="104">
        <f t="shared" si="7"/>
        <v>5698440</v>
      </c>
    </row>
    <row r="506" spans="1:8" ht="31.5">
      <c r="A506" s="136" t="s">
        <v>994</v>
      </c>
      <c r="B506" s="100" t="s">
        <v>204</v>
      </c>
      <c r="C506" s="133" t="s">
        <v>286</v>
      </c>
      <c r="D506" s="127">
        <v>5389560</v>
      </c>
      <c r="E506" s="127">
        <v>0</v>
      </c>
      <c r="F506" s="104">
        <f t="shared" si="7"/>
        <v>5389560</v>
      </c>
    </row>
    <row r="507" spans="1:8">
      <c r="A507" s="136" t="s">
        <v>201</v>
      </c>
      <c r="B507" s="100" t="s">
        <v>204</v>
      </c>
      <c r="C507" s="133" t="s">
        <v>286</v>
      </c>
      <c r="D507" s="127">
        <v>5389560</v>
      </c>
      <c r="E507" s="127">
        <v>0</v>
      </c>
      <c r="F507" s="104">
        <f t="shared" si="7"/>
        <v>5389560</v>
      </c>
    </row>
    <row r="508" spans="1:8">
      <c r="A508" s="136" t="s">
        <v>110</v>
      </c>
      <c r="B508" s="100" t="s">
        <v>204</v>
      </c>
      <c r="C508" s="133" t="s">
        <v>287</v>
      </c>
      <c r="D508" s="127">
        <v>308880</v>
      </c>
      <c r="E508" s="127">
        <v>0</v>
      </c>
      <c r="F508" s="104">
        <f t="shared" si="7"/>
        <v>308880</v>
      </c>
    </row>
    <row r="509" spans="1:8">
      <c r="A509" s="136" t="s">
        <v>388</v>
      </c>
      <c r="B509" s="100" t="s">
        <v>204</v>
      </c>
      <c r="C509" s="133" t="s">
        <v>287</v>
      </c>
      <c r="D509" s="127">
        <v>308880</v>
      </c>
      <c r="E509" s="127">
        <v>0</v>
      </c>
      <c r="F509" s="104">
        <f t="shared" si="7"/>
        <v>308880</v>
      </c>
    </row>
    <row r="510" spans="1:8">
      <c r="A510" s="144" t="s">
        <v>134</v>
      </c>
      <c r="B510" s="101" t="s">
        <v>204</v>
      </c>
      <c r="C510" s="145" t="s">
        <v>450</v>
      </c>
      <c r="D510" s="129">
        <v>165467907.16</v>
      </c>
      <c r="E510" s="129">
        <v>26230057.550000001</v>
      </c>
      <c r="F510" s="110">
        <f t="shared" si="7"/>
        <v>139237849.60999998</v>
      </c>
    </row>
    <row r="511" spans="1:8" ht="47.25">
      <c r="A511" s="136" t="s">
        <v>251</v>
      </c>
      <c r="B511" s="100" t="s">
        <v>204</v>
      </c>
      <c r="C511" s="133" t="s">
        <v>257</v>
      </c>
      <c r="D511" s="127">
        <v>254000</v>
      </c>
      <c r="E511" s="127">
        <v>0</v>
      </c>
      <c r="F511" s="104">
        <f t="shared" si="7"/>
        <v>254000</v>
      </c>
    </row>
    <row r="512" spans="1:8">
      <c r="A512" s="136" t="s">
        <v>109</v>
      </c>
      <c r="B512" s="100" t="s">
        <v>204</v>
      </c>
      <c r="C512" s="133" t="s">
        <v>258</v>
      </c>
      <c r="D512" s="127">
        <v>254000</v>
      </c>
      <c r="E512" s="127">
        <v>0</v>
      </c>
      <c r="F512" s="104">
        <f t="shared" si="7"/>
        <v>254000</v>
      </c>
    </row>
    <row r="513" spans="1:6">
      <c r="A513" s="136" t="s">
        <v>35</v>
      </c>
      <c r="B513" s="100" t="s">
        <v>204</v>
      </c>
      <c r="C513" s="133" t="s">
        <v>258</v>
      </c>
      <c r="D513" s="127">
        <v>254000</v>
      </c>
      <c r="E513" s="127">
        <v>0</v>
      </c>
      <c r="F513" s="104">
        <f t="shared" si="7"/>
        <v>254000</v>
      </c>
    </row>
    <row r="514" spans="1:6" ht="31.5">
      <c r="A514" s="136" t="s">
        <v>48</v>
      </c>
      <c r="B514" s="100" t="s">
        <v>204</v>
      </c>
      <c r="C514" s="133" t="s">
        <v>24</v>
      </c>
      <c r="D514" s="127">
        <v>7552495.1600000001</v>
      </c>
      <c r="E514" s="127">
        <v>0</v>
      </c>
      <c r="F514" s="104">
        <f t="shared" si="7"/>
        <v>7552495.1600000001</v>
      </c>
    </row>
    <row r="515" spans="1:6" ht="31.5">
      <c r="A515" s="136" t="s">
        <v>1180</v>
      </c>
      <c r="B515" s="100" t="s">
        <v>204</v>
      </c>
      <c r="C515" s="133" t="s">
        <v>1122</v>
      </c>
      <c r="D515" s="127">
        <v>7552495.1600000001</v>
      </c>
      <c r="E515" s="127">
        <v>0</v>
      </c>
      <c r="F515" s="104">
        <f t="shared" si="7"/>
        <v>7552495.1600000001</v>
      </c>
    </row>
    <row r="516" spans="1:6">
      <c r="A516" s="136" t="s">
        <v>217</v>
      </c>
      <c r="B516" s="100" t="s">
        <v>204</v>
      </c>
      <c r="C516" s="133" t="s">
        <v>1122</v>
      </c>
      <c r="D516" s="127">
        <v>7552495.1600000001</v>
      </c>
      <c r="E516" s="127">
        <v>0</v>
      </c>
      <c r="F516" s="104">
        <f t="shared" si="7"/>
        <v>7552495.1600000001</v>
      </c>
    </row>
    <row r="517" spans="1:6" ht="31.5">
      <c r="A517" s="136" t="s">
        <v>673</v>
      </c>
      <c r="B517" s="100" t="s">
        <v>204</v>
      </c>
      <c r="C517" s="133" t="s">
        <v>464</v>
      </c>
      <c r="D517" s="127">
        <v>157661412</v>
      </c>
      <c r="E517" s="127">
        <v>26230057.550000001</v>
      </c>
      <c r="F517" s="104">
        <f t="shared" si="7"/>
        <v>131431354.45</v>
      </c>
    </row>
    <row r="518" spans="1:6">
      <c r="A518" s="136" t="s">
        <v>111</v>
      </c>
      <c r="B518" s="100" t="s">
        <v>204</v>
      </c>
      <c r="C518" s="133" t="s">
        <v>1123</v>
      </c>
      <c r="D518" s="127">
        <v>49560168.979999997</v>
      </c>
      <c r="E518" s="127">
        <v>11636831.439999999</v>
      </c>
      <c r="F518" s="104">
        <f t="shared" si="7"/>
        <v>37923337.539999999</v>
      </c>
    </row>
    <row r="519" spans="1:6">
      <c r="A519" s="136" t="s">
        <v>31</v>
      </c>
      <c r="B519" s="100" t="s">
        <v>204</v>
      </c>
      <c r="C519" s="133" t="s">
        <v>1123</v>
      </c>
      <c r="D519" s="127">
        <v>49375165.789999999</v>
      </c>
      <c r="E519" s="127">
        <v>11582312.949999999</v>
      </c>
      <c r="F519" s="104">
        <f t="shared" si="7"/>
        <v>37792852.840000004</v>
      </c>
    </row>
    <row r="520" spans="1:6" ht="31.5">
      <c r="A520" s="136" t="s">
        <v>33</v>
      </c>
      <c r="B520" s="100" t="s">
        <v>204</v>
      </c>
      <c r="C520" s="133" t="s">
        <v>1123</v>
      </c>
      <c r="D520" s="127">
        <v>185003.19</v>
      </c>
      <c r="E520" s="127">
        <v>54518.49</v>
      </c>
      <c r="F520" s="104">
        <f t="shared" si="7"/>
        <v>130484.70000000001</v>
      </c>
    </row>
    <row r="521" spans="1:6" ht="31.5">
      <c r="A521" s="136" t="s">
        <v>112</v>
      </c>
      <c r="B521" s="100" t="s">
        <v>204</v>
      </c>
      <c r="C521" s="133" t="s">
        <v>1124</v>
      </c>
      <c r="D521" s="127">
        <v>944.32</v>
      </c>
      <c r="E521" s="127">
        <v>0</v>
      </c>
      <c r="F521" s="104">
        <f t="shared" ref="F521:F584" si="8">D521-E521</f>
        <v>944.32</v>
      </c>
    </row>
    <row r="522" spans="1:6">
      <c r="A522" s="136" t="s">
        <v>35</v>
      </c>
      <c r="B522" s="100" t="s">
        <v>204</v>
      </c>
      <c r="C522" s="133" t="s">
        <v>1124</v>
      </c>
      <c r="D522" s="127">
        <v>944.32</v>
      </c>
      <c r="E522" s="127">
        <v>0</v>
      </c>
      <c r="F522" s="104">
        <f t="shared" si="8"/>
        <v>944.32</v>
      </c>
    </row>
    <row r="523" spans="1:6" ht="47.25">
      <c r="A523" s="136" t="s">
        <v>1172</v>
      </c>
      <c r="B523" s="100" t="s">
        <v>204</v>
      </c>
      <c r="C523" s="133" t="s">
        <v>1125</v>
      </c>
      <c r="D523" s="127">
        <v>14715030.27</v>
      </c>
      <c r="E523" s="127">
        <v>2587425</v>
      </c>
      <c r="F523" s="104">
        <f t="shared" si="8"/>
        <v>12127605.27</v>
      </c>
    </row>
    <row r="524" spans="1:6">
      <c r="A524" s="136" t="s">
        <v>32</v>
      </c>
      <c r="B524" s="100" t="s">
        <v>204</v>
      </c>
      <c r="C524" s="133" t="s">
        <v>1125</v>
      </c>
      <c r="D524" s="127">
        <v>14715030.27</v>
      </c>
      <c r="E524" s="127">
        <v>2587425</v>
      </c>
      <c r="F524" s="104">
        <f t="shared" si="8"/>
        <v>12127605.27</v>
      </c>
    </row>
    <row r="525" spans="1:6">
      <c r="A525" s="136" t="s">
        <v>109</v>
      </c>
      <c r="B525" s="100" t="s">
        <v>204</v>
      </c>
      <c r="C525" s="133" t="s">
        <v>1126</v>
      </c>
      <c r="D525" s="127">
        <v>34748580.149999999</v>
      </c>
      <c r="E525" s="127">
        <v>2713172.2</v>
      </c>
      <c r="F525" s="104">
        <f t="shared" si="8"/>
        <v>32035407.949999999</v>
      </c>
    </row>
    <row r="526" spans="1:6">
      <c r="A526" s="136" t="s">
        <v>97</v>
      </c>
      <c r="B526" s="100" t="s">
        <v>204</v>
      </c>
      <c r="C526" s="133" t="s">
        <v>1126</v>
      </c>
      <c r="D526" s="127">
        <v>292869.92</v>
      </c>
      <c r="E526" s="127">
        <v>61719.24</v>
      </c>
      <c r="F526" s="104">
        <f t="shared" si="8"/>
        <v>231150.68</v>
      </c>
    </row>
    <row r="527" spans="1:6">
      <c r="A527" s="136" t="s">
        <v>357</v>
      </c>
      <c r="B527" s="100" t="s">
        <v>204</v>
      </c>
      <c r="C527" s="133" t="s">
        <v>1126</v>
      </c>
      <c r="D527" s="127">
        <v>283712</v>
      </c>
      <c r="E527" s="127">
        <v>10500</v>
      </c>
      <c r="F527" s="104">
        <f t="shared" si="8"/>
        <v>273212</v>
      </c>
    </row>
    <row r="528" spans="1:6">
      <c r="A528" s="136" t="s">
        <v>99</v>
      </c>
      <c r="B528" s="100" t="s">
        <v>204</v>
      </c>
      <c r="C528" s="133" t="s">
        <v>1126</v>
      </c>
      <c r="D528" s="127">
        <v>83211.08</v>
      </c>
      <c r="E528" s="127">
        <v>6439.44</v>
      </c>
      <c r="F528" s="104">
        <f t="shared" si="8"/>
        <v>76771.64</v>
      </c>
    </row>
    <row r="529" spans="1:6">
      <c r="A529" s="136" t="s">
        <v>217</v>
      </c>
      <c r="B529" s="100" t="s">
        <v>204</v>
      </c>
      <c r="C529" s="133" t="s">
        <v>1126</v>
      </c>
      <c r="D529" s="127">
        <v>1113248.6399999999</v>
      </c>
      <c r="E529" s="127">
        <v>13793.9</v>
      </c>
      <c r="F529" s="104">
        <f t="shared" si="8"/>
        <v>1099454.74</v>
      </c>
    </row>
    <row r="530" spans="1:6">
      <c r="A530" s="136" t="s">
        <v>35</v>
      </c>
      <c r="B530" s="100" t="s">
        <v>204</v>
      </c>
      <c r="C530" s="133" t="s">
        <v>1126</v>
      </c>
      <c r="D530" s="127">
        <v>7914257.6500000004</v>
      </c>
      <c r="E530" s="127">
        <v>570355.87</v>
      </c>
      <c r="F530" s="104">
        <f t="shared" si="8"/>
        <v>7343901.7800000003</v>
      </c>
    </row>
    <row r="531" spans="1:6">
      <c r="A531" s="136" t="s">
        <v>678</v>
      </c>
      <c r="B531" s="100" t="s">
        <v>204</v>
      </c>
      <c r="C531" s="133" t="s">
        <v>1126</v>
      </c>
      <c r="D531" s="127">
        <v>180396.74</v>
      </c>
      <c r="E531" s="127">
        <v>4170.2700000000004</v>
      </c>
      <c r="F531" s="104">
        <f t="shared" si="8"/>
        <v>176226.47</v>
      </c>
    </row>
    <row r="532" spans="1:6">
      <c r="A532" s="136" t="s">
        <v>201</v>
      </c>
      <c r="B532" s="100" t="s">
        <v>204</v>
      </c>
      <c r="C532" s="133" t="s">
        <v>1126</v>
      </c>
      <c r="D532" s="127">
        <v>353204.3</v>
      </c>
      <c r="E532" s="127">
        <v>0</v>
      </c>
      <c r="F532" s="104">
        <f t="shared" si="8"/>
        <v>353204.3</v>
      </c>
    </row>
    <row r="533" spans="1:6">
      <c r="A533" s="136" t="s">
        <v>764</v>
      </c>
      <c r="B533" s="100" t="s">
        <v>204</v>
      </c>
      <c r="C533" s="133" t="s">
        <v>1126</v>
      </c>
      <c r="D533" s="127">
        <v>24527679.82</v>
      </c>
      <c r="E533" s="127">
        <v>2046193.48</v>
      </c>
      <c r="F533" s="104">
        <f t="shared" si="8"/>
        <v>22481486.34</v>
      </c>
    </row>
    <row r="534" spans="1:6">
      <c r="A534" s="136" t="s">
        <v>1173</v>
      </c>
      <c r="B534" s="100" t="s">
        <v>204</v>
      </c>
      <c r="C534" s="133" t="s">
        <v>1127</v>
      </c>
      <c r="D534" s="127">
        <v>37015800</v>
      </c>
      <c r="E534" s="127">
        <v>8994735.6300000008</v>
      </c>
      <c r="F534" s="104">
        <f t="shared" si="8"/>
        <v>28021064.369999997</v>
      </c>
    </row>
    <row r="535" spans="1:6">
      <c r="A535" s="136" t="s">
        <v>99</v>
      </c>
      <c r="B535" s="100" t="s">
        <v>204</v>
      </c>
      <c r="C535" s="133" t="s">
        <v>1127</v>
      </c>
      <c r="D535" s="127">
        <v>37015800</v>
      </c>
      <c r="E535" s="127">
        <v>8994735.6300000008</v>
      </c>
      <c r="F535" s="104">
        <f t="shared" si="8"/>
        <v>28021064.369999997</v>
      </c>
    </row>
    <row r="536" spans="1:6" ht="31.5">
      <c r="A536" s="136" t="s">
        <v>1177</v>
      </c>
      <c r="B536" s="100" t="s">
        <v>204</v>
      </c>
      <c r="C536" s="133" t="s">
        <v>288</v>
      </c>
      <c r="D536" s="127">
        <v>36593.279999999999</v>
      </c>
      <c r="E536" s="127">
        <v>36593.279999999999</v>
      </c>
      <c r="F536" s="104">
        <f t="shared" si="8"/>
        <v>0</v>
      </c>
    </row>
    <row r="537" spans="1:6" ht="31.5">
      <c r="A537" s="136" t="s">
        <v>356</v>
      </c>
      <c r="B537" s="100" t="s">
        <v>204</v>
      </c>
      <c r="C537" s="133" t="s">
        <v>288</v>
      </c>
      <c r="D537" s="127">
        <v>36593.279999999999</v>
      </c>
      <c r="E537" s="127">
        <v>36593.279999999999</v>
      </c>
      <c r="F537" s="104">
        <f t="shared" si="8"/>
        <v>0</v>
      </c>
    </row>
    <row r="538" spans="1:6">
      <c r="A538" s="136" t="s">
        <v>1174</v>
      </c>
      <c r="B538" s="100" t="s">
        <v>204</v>
      </c>
      <c r="C538" s="133" t="s">
        <v>1128</v>
      </c>
      <c r="D538" s="127">
        <v>14119990</v>
      </c>
      <c r="E538" s="127">
        <v>0</v>
      </c>
      <c r="F538" s="104">
        <f t="shared" si="8"/>
        <v>14119990</v>
      </c>
    </row>
    <row r="539" spans="1:6">
      <c r="A539" s="136" t="s">
        <v>679</v>
      </c>
      <c r="B539" s="100" t="s">
        <v>204</v>
      </c>
      <c r="C539" s="133" t="s">
        <v>1128</v>
      </c>
      <c r="D539" s="127">
        <v>14119990</v>
      </c>
      <c r="E539" s="127">
        <v>0</v>
      </c>
      <c r="F539" s="104">
        <f t="shared" si="8"/>
        <v>14119990</v>
      </c>
    </row>
    <row r="540" spans="1:6">
      <c r="A540" s="136" t="s">
        <v>1175</v>
      </c>
      <c r="B540" s="100" t="s">
        <v>204</v>
      </c>
      <c r="C540" s="133" t="s">
        <v>1129</v>
      </c>
      <c r="D540" s="127">
        <v>7464305</v>
      </c>
      <c r="E540" s="127">
        <v>261300</v>
      </c>
      <c r="F540" s="104">
        <f t="shared" si="8"/>
        <v>7203005</v>
      </c>
    </row>
    <row r="541" spans="1:6">
      <c r="A541" s="136" t="s">
        <v>679</v>
      </c>
      <c r="B541" s="100" t="s">
        <v>204</v>
      </c>
      <c r="C541" s="133" t="s">
        <v>1129</v>
      </c>
      <c r="D541" s="127">
        <v>7464305</v>
      </c>
      <c r="E541" s="127">
        <v>261300</v>
      </c>
      <c r="F541" s="104">
        <f t="shared" si="8"/>
        <v>7203005</v>
      </c>
    </row>
    <row r="542" spans="1:6">
      <c r="A542" s="144" t="s">
        <v>486</v>
      </c>
      <c r="B542" s="101" t="s">
        <v>204</v>
      </c>
      <c r="C542" s="145" t="s">
        <v>25</v>
      </c>
      <c r="D542" s="129">
        <v>523196.84</v>
      </c>
      <c r="E542" s="129">
        <v>0</v>
      </c>
      <c r="F542" s="110">
        <f t="shared" si="8"/>
        <v>523196.84</v>
      </c>
    </row>
    <row r="543" spans="1:6" ht="31.5">
      <c r="A543" s="144" t="s">
        <v>148</v>
      </c>
      <c r="B543" s="101" t="s">
        <v>204</v>
      </c>
      <c r="C543" s="145" t="s">
        <v>26</v>
      </c>
      <c r="D543" s="129">
        <v>523196.84</v>
      </c>
      <c r="E543" s="129">
        <v>0</v>
      </c>
      <c r="F543" s="110">
        <f t="shared" si="8"/>
        <v>523196.84</v>
      </c>
    </row>
    <row r="544" spans="1:6" ht="47.25">
      <c r="A544" s="136" t="s">
        <v>49</v>
      </c>
      <c r="B544" s="100" t="s">
        <v>204</v>
      </c>
      <c r="C544" s="133" t="s">
        <v>27</v>
      </c>
      <c r="D544" s="127">
        <v>320000</v>
      </c>
      <c r="E544" s="127">
        <v>0</v>
      </c>
      <c r="F544" s="104">
        <f t="shared" si="8"/>
        <v>320000</v>
      </c>
    </row>
    <row r="545" spans="1:6">
      <c r="A545" s="136" t="s">
        <v>109</v>
      </c>
      <c r="B545" s="100" t="s">
        <v>204</v>
      </c>
      <c r="C545" s="133" t="s">
        <v>1130</v>
      </c>
      <c r="D545" s="127">
        <v>320000</v>
      </c>
      <c r="E545" s="127">
        <v>0</v>
      </c>
      <c r="F545" s="104">
        <f t="shared" si="8"/>
        <v>320000</v>
      </c>
    </row>
    <row r="546" spans="1:6">
      <c r="A546" s="136" t="s">
        <v>35</v>
      </c>
      <c r="B546" s="100" t="s">
        <v>204</v>
      </c>
      <c r="C546" s="133" t="s">
        <v>1130</v>
      </c>
      <c r="D546" s="127">
        <v>320000</v>
      </c>
      <c r="E546" s="127">
        <v>0</v>
      </c>
      <c r="F546" s="104">
        <f t="shared" si="8"/>
        <v>320000</v>
      </c>
    </row>
    <row r="547" spans="1:6" ht="47.25">
      <c r="A547" s="136" t="s">
        <v>113</v>
      </c>
      <c r="B547" s="100" t="s">
        <v>204</v>
      </c>
      <c r="C547" s="133" t="s">
        <v>115</v>
      </c>
      <c r="D547" s="127">
        <v>203196.84</v>
      </c>
      <c r="E547" s="127">
        <v>0</v>
      </c>
      <c r="F547" s="104">
        <f t="shared" si="8"/>
        <v>203196.84</v>
      </c>
    </row>
    <row r="548" spans="1:6">
      <c r="A548" s="136" t="s">
        <v>109</v>
      </c>
      <c r="B548" s="100" t="s">
        <v>204</v>
      </c>
      <c r="C548" s="133" t="s">
        <v>1131</v>
      </c>
      <c r="D548" s="127">
        <v>203196.84</v>
      </c>
      <c r="E548" s="127">
        <v>0</v>
      </c>
      <c r="F548" s="104">
        <f t="shared" si="8"/>
        <v>203196.84</v>
      </c>
    </row>
    <row r="549" spans="1:6">
      <c r="A549" s="136" t="s">
        <v>35</v>
      </c>
      <c r="B549" s="100" t="s">
        <v>204</v>
      </c>
      <c r="C549" s="133" t="s">
        <v>1131</v>
      </c>
      <c r="D549" s="127">
        <v>203196.84</v>
      </c>
      <c r="E549" s="127">
        <v>0</v>
      </c>
      <c r="F549" s="104">
        <f t="shared" si="8"/>
        <v>203196.84</v>
      </c>
    </row>
    <row r="550" spans="1:6">
      <c r="A550" s="144" t="s">
        <v>82</v>
      </c>
      <c r="B550" s="101" t="s">
        <v>204</v>
      </c>
      <c r="C550" s="145" t="s">
        <v>1112</v>
      </c>
      <c r="D550" s="129">
        <v>4049097.1</v>
      </c>
      <c r="E550" s="129">
        <v>0</v>
      </c>
      <c r="F550" s="110">
        <f t="shared" si="8"/>
        <v>4049097.1</v>
      </c>
    </row>
    <row r="551" spans="1:6">
      <c r="A551" s="144" t="s">
        <v>246</v>
      </c>
      <c r="B551" s="101" t="s">
        <v>204</v>
      </c>
      <c r="C551" s="145" t="s">
        <v>182</v>
      </c>
      <c r="D551" s="129">
        <v>4049097.1</v>
      </c>
      <c r="E551" s="129">
        <v>0</v>
      </c>
      <c r="F551" s="110">
        <f t="shared" si="8"/>
        <v>4049097.1</v>
      </c>
    </row>
    <row r="552" spans="1:6" ht="47.25">
      <c r="A552" s="136" t="s">
        <v>614</v>
      </c>
      <c r="B552" s="100" t="s">
        <v>204</v>
      </c>
      <c r="C552" s="133" t="s">
        <v>183</v>
      </c>
      <c r="D552" s="127">
        <v>4049097.1</v>
      </c>
      <c r="E552" s="127">
        <v>0</v>
      </c>
      <c r="F552" s="104">
        <f t="shared" si="8"/>
        <v>4049097.1</v>
      </c>
    </row>
    <row r="553" spans="1:6">
      <c r="A553" s="136" t="s">
        <v>995</v>
      </c>
      <c r="B553" s="100" t="s">
        <v>204</v>
      </c>
      <c r="C553" s="133" t="s">
        <v>1132</v>
      </c>
      <c r="D553" s="127">
        <v>4049097.1</v>
      </c>
      <c r="E553" s="127">
        <v>0</v>
      </c>
      <c r="F553" s="104">
        <f t="shared" si="8"/>
        <v>4049097.1</v>
      </c>
    </row>
    <row r="554" spans="1:6">
      <c r="A554" s="136" t="s">
        <v>1031</v>
      </c>
      <c r="B554" s="100" t="s">
        <v>204</v>
      </c>
      <c r="C554" s="133" t="s">
        <v>1132</v>
      </c>
      <c r="D554" s="127">
        <v>4049097.1</v>
      </c>
      <c r="E554" s="127">
        <v>0</v>
      </c>
      <c r="F554" s="104">
        <f t="shared" si="8"/>
        <v>4049097.1</v>
      </c>
    </row>
    <row r="555" spans="1:6" ht="31.5">
      <c r="A555" s="144" t="s">
        <v>615</v>
      </c>
      <c r="B555" s="101" t="s">
        <v>204</v>
      </c>
      <c r="C555" s="145" t="s">
        <v>493</v>
      </c>
      <c r="D555" s="129">
        <v>1420160804.8299999</v>
      </c>
      <c r="E555" s="129">
        <v>152259306.63999999</v>
      </c>
      <c r="F555" s="110">
        <f t="shared" si="8"/>
        <v>1267901498.1900001</v>
      </c>
    </row>
    <row r="556" spans="1:6">
      <c r="A556" s="144" t="s">
        <v>1055</v>
      </c>
      <c r="B556" s="101" t="s">
        <v>204</v>
      </c>
      <c r="C556" s="145" t="s">
        <v>494</v>
      </c>
      <c r="D556" s="129">
        <v>751279.77</v>
      </c>
      <c r="E556" s="129">
        <v>61986.75</v>
      </c>
      <c r="F556" s="110">
        <f t="shared" si="8"/>
        <v>689293.02</v>
      </c>
    </row>
    <row r="557" spans="1:6">
      <c r="A557" s="144" t="s">
        <v>527</v>
      </c>
      <c r="B557" s="101" t="s">
        <v>204</v>
      </c>
      <c r="C557" s="145" t="s">
        <v>315</v>
      </c>
      <c r="D557" s="129">
        <v>751279.77</v>
      </c>
      <c r="E557" s="129">
        <v>61986.75</v>
      </c>
      <c r="F557" s="110">
        <f t="shared" si="8"/>
        <v>689293.02</v>
      </c>
    </row>
    <row r="558" spans="1:6" ht="78.75">
      <c r="A558" s="136" t="s">
        <v>302</v>
      </c>
      <c r="B558" s="100" t="s">
        <v>204</v>
      </c>
      <c r="C558" s="133" t="s">
        <v>843</v>
      </c>
      <c r="D558" s="127">
        <v>751279.77</v>
      </c>
      <c r="E558" s="127">
        <v>61986.75</v>
      </c>
      <c r="F558" s="104">
        <f t="shared" si="8"/>
        <v>689293.02</v>
      </c>
    </row>
    <row r="559" spans="1:6" ht="31.5">
      <c r="A559" s="136" t="s">
        <v>1177</v>
      </c>
      <c r="B559" s="100" t="s">
        <v>204</v>
      </c>
      <c r="C559" s="133" t="s">
        <v>844</v>
      </c>
      <c r="D559" s="127">
        <v>751279.77</v>
      </c>
      <c r="E559" s="127">
        <v>61986.75</v>
      </c>
      <c r="F559" s="104">
        <f t="shared" si="8"/>
        <v>689293.02</v>
      </c>
    </row>
    <row r="560" spans="1:6" ht="31.5">
      <c r="A560" s="136" t="s">
        <v>356</v>
      </c>
      <c r="B560" s="100" t="s">
        <v>204</v>
      </c>
      <c r="C560" s="133" t="s">
        <v>844</v>
      </c>
      <c r="D560" s="127">
        <v>751279.77</v>
      </c>
      <c r="E560" s="127">
        <v>61986.75</v>
      </c>
      <c r="F560" s="104">
        <f t="shared" si="8"/>
        <v>689293.02</v>
      </c>
    </row>
    <row r="561" spans="1:6">
      <c r="A561" s="144" t="s">
        <v>149</v>
      </c>
      <c r="B561" s="101" t="s">
        <v>204</v>
      </c>
      <c r="C561" s="145" t="s">
        <v>20</v>
      </c>
      <c r="D561" s="129">
        <v>1418549875.8599999</v>
      </c>
      <c r="E561" s="129">
        <v>152129655.59</v>
      </c>
      <c r="F561" s="110">
        <f t="shared" si="8"/>
        <v>1266420220.27</v>
      </c>
    </row>
    <row r="562" spans="1:6">
      <c r="A562" s="144" t="s">
        <v>143</v>
      </c>
      <c r="B562" s="101" t="s">
        <v>204</v>
      </c>
      <c r="C562" s="145" t="s">
        <v>21</v>
      </c>
      <c r="D562" s="129">
        <v>546591343.57000005</v>
      </c>
      <c r="E562" s="129">
        <v>64223101.600000001</v>
      </c>
      <c r="F562" s="110">
        <f t="shared" si="8"/>
        <v>482368241.97000003</v>
      </c>
    </row>
    <row r="563" spans="1:6" ht="47.25">
      <c r="A563" s="136" t="s">
        <v>144</v>
      </c>
      <c r="B563" s="100" t="s">
        <v>204</v>
      </c>
      <c r="C563" s="133" t="s">
        <v>22</v>
      </c>
      <c r="D563" s="127">
        <v>156145098.03</v>
      </c>
      <c r="E563" s="127">
        <v>16991651.600000001</v>
      </c>
      <c r="F563" s="104">
        <f t="shared" si="8"/>
        <v>139153446.43000001</v>
      </c>
    </row>
    <row r="564" spans="1:6" ht="47.25">
      <c r="A564" s="136" t="s">
        <v>996</v>
      </c>
      <c r="B564" s="100" t="s">
        <v>204</v>
      </c>
      <c r="C564" s="133" t="s">
        <v>1133</v>
      </c>
      <c r="D564" s="127">
        <v>156145098.03</v>
      </c>
      <c r="E564" s="127">
        <v>16991651.600000001</v>
      </c>
      <c r="F564" s="104">
        <f t="shared" si="8"/>
        <v>139153446.43000001</v>
      </c>
    </row>
    <row r="565" spans="1:6" ht="31.5">
      <c r="A565" s="136" t="s">
        <v>23</v>
      </c>
      <c r="B565" s="100" t="s">
        <v>204</v>
      </c>
      <c r="C565" s="133" t="s">
        <v>1133</v>
      </c>
      <c r="D565" s="127">
        <v>156145098.03</v>
      </c>
      <c r="E565" s="127">
        <v>16991651.600000001</v>
      </c>
      <c r="F565" s="104">
        <f t="shared" si="8"/>
        <v>139153446.43000001</v>
      </c>
    </row>
    <row r="566" spans="1:6" ht="94.5">
      <c r="A566" s="136" t="s">
        <v>307</v>
      </c>
      <c r="B566" s="100" t="s">
        <v>204</v>
      </c>
      <c r="C566" s="133" t="s">
        <v>145</v>
      </c>
      <c r="D566" s="127">
        <v>384201000</v>
      </c>
      <c r="E566" s="127">
        <v>46917000</v>
      </c>
      <c r="F566" s="104">
        <f t="shared" si="8"/>
        <v>337284000</v>
      </c>
    </row>
    <row r="567" spans="1:6" ht="47.25">
      <c r="A567" s="136" t="s">
        <v>996</v>
      </c>
      <c r="B567" s="100" t="s">
        <v>204</v>
      </c>
      <c r="C567" s="133" t="s">
        <v>1134</v>
      </c>
      <c r="D567" s="127">
        <v>384201000</v>
      </c>
      <c r="E567" s="127">
        <v>46917000</v>
      </c>
      <c r="F567" s="104">
        <f t="shared" si="8"/>
        <v>337284000</v>
      </c>
    </row>
    <row r="568" spans="1:6" ht="31.5">
      <c r="A568" s="136" t="s">
        <v>23</v>
      </c>
      <c r="B568" s="100" t="s">
        <v>204</v>
      </c>
      <c r="C568" s="133" t="s">
        <v>1134</v>
      </c>
      <c r="D568" s="127">
        <v>384201000</v>
      </c>
      <c r="E568" s="127">
        <v>46917000</v>
      </c>
      <c r="F568" s="104">
        <f t="shared" si="8"/>
        <v>337284000</v>
      </c>
    </row>
    <row r="569" spans="1:6" ht="94.5">
      <c r="A569" s="136" t="s">
        <v>15</v>
      </c>
      <c r="B569" s="100" t="s">
        <v>204</v>
      </c>
      <c r="C569" s="133" t="s">
        <v>451</v>
      </c>
      <c r="D569" s="127">
        <v>2375000</v>
      </c>
      <c r="E569" s="127">
        <v>0</v>
      </c>
      <c r="F569" s="104">
        <f t="shared" si="8"/>
        <v>2375000</v>
      </c>
    </row>
    <row r="570" spans="1:6" ht="47.25">
      <c r="A570" s="136" t="s">
        <v>996</v>
      </c>
      <c r="B570" s="100" t="s">
        <v>204</v>
      </c>
      <c r="C570" s="133" t="s">
        <v>1135</v>
      </c>
      <c r="D570" s="127">
        <v>2375000</v>
      </c>
      <c r="E570" s="127">
        <v>0</v>
      </c>
      <c r="F570" s="104">
        <f t="shared" si="8"/>
        <v>2375000</v>
      </c>
    </row>
    <row r="571" spans="1:6" ht="31.5">
      <c r="A571" s="136" t="s">
        <v>23</v>
      </c>
      <c r="B571" s="100" t="s">
        <v>204</v>
      </c>
      <c r="C571" s="133" t="s">
        <v>1135</v>
      </c>
      <c r="D571" s="127">
        <v>2375000</v>
      </c>
      <c r="E571" s="127">
        <v>0</v>
      </c>
      <c r="F571" s="104">
        <f t="shared" si="8"/>
        <v>2375000</v>
      </c>
    </row>
    <row r="572" spans="1:6" ht="110.25">
      <c r="A572" s="136" t="s">
        <v>946</v>
      </c>
      <c r="B572" s="100" t="s">
        <v>204</v>
      </c>
      <c r="C572" s="133" t="s">
        <v>1109</v>
      </c>
      <c r="D572" s="127">
        <v>2806000</v>
      </c>
      <c r="E572" s="127">
        <v>314450</v>
      </c>
      <c r="F572" s="104">
        <f t="shared" si="8"/>
        <v>2491550</v>
      </c>
    </row>
    <row r="573" spans="1:6" ht="47.25">
      <c r="A573" s="136" t="s">
        <v>996</v>
      </c>
      <c r="B573" s="100" t="s">
        <v>204</v>
      </c>
      <c r="C573" s="133" t="s">
        <v>1136</v>
      </c>
      <c r="D573" s="127">
        <v>2806000</v>
      </c>
      <c r="E573" s="127">
        <v>314450</v>
      </c>
      <c r="F573" s="104">
        <f t="shared" si="8"/>
        <v>2491550</v>
      </c>
    </row>
    <row r="574" spans="1:6" ht="31.5">
      <c r="A574" s="136" t="s">
        <v>23</v>
      </c>
      <c r="B574" s="100" t="s">
        <v>204</v>
      </c>
      <c r="C574" s="133" t="s">
        <v>1136</v>
      </c>
      <c r="D574" s="127">
        <v>2806000</v>
      </c>
      <c r="E574" s="127">
        <v>314450</v>
      </c>
      <c r="F574" s="104">
        <f t="shared" si="8"/>
        <v>2491550</v>
      </c>
    </row>
    <row r="575" spans="1:6" ht="126">
      <c r="A575" s="136" t="s">
        <v>364</v>
      </c>
      <c r="B575" s="100" t="s">
        <v>204</v>
      </c>
      <c r="C575" s="133" t="s">
        <v>1110</v>
      </c>
      <c r="D575" s="127">
        <v>16000</v>
      </c>
      <c r="E575" s="127">
        <v>0</v>
      </c>
      <c r="F575" s="104">
        <f t="shared" si="8"/>
        <v>16000</v>
      </c>
    </row>
    <row r="576" spans="1:6" ht="47.25">
      <c r="A576" s="136" t="s">
        <v>996</v>
      </c>
      <c r="B576" s="100" t="s">
        <v>204</v>
      </c>
      <c r="C576" s="133" t="s">
        <v>1137</v>
      </c>
      <c r="D576" s="127">
        <v>16000</v>
      </c>
      <c r="E576" s="127">
        <v>0</v>
      </c>
      <c r="F576" s="104">
        <f t="shared" si="8"/>
        <v>16000</v>
      </c>
    </row>
    <row r="577" spans="1:6" ht="31.5">
      <c r="A577" s="136" t="s">
        <v>23</v>
      </c>
      <c r="B577" s="100" t="s">
        <v>204</v>
      </c>
      <c r="C577" s="133" t="s">
        <v>1137</v>
      </c>
      <c r="D577" s="127">
        <v>16000</v>
      </c>
      <c r="E577" s="127">
        <v>0</v>
      </c>
      <c r="F577" s="104">
        <f t="shared" si="8"/>
        <v>16000</v>
      </c>
    </row>
    <row r="578" spans="1:6" ht="63">
      <c r="A578" s="136" t="s">
        <v>1103</v>
      </c>
      <c r="B578" s="100" t="s">
        <v>204</v>
      </c>
      <c r="C578" s="133" t="s">
        <v>845</v>
      </c>
      <c r="D578" s="127">
        <v>100000</v>
      </c>
      <c r="E578" s="127">
        <v>0</v>
      </c>
      <c r="F578" s="104">
        <f t="shared" si="8"/>
        <v>100000</v>
      </c>
    </row>
    <row r="579" spans="1:6">
      <c r="A579" s="136" t="s">
        <v>219</v>
      </c>
      <c r="B579" s="100" t="s">
        <v>204</v>
      </c>
      <c r="C579" s="133" t="s">
        <v>846</v>
      </c>
      <c r="D579" s="127">
        <v>100000</v>
      </c>
      <c r="E579" s="127">
        <v>0</v>
      </c>
      <c r="F579" s="104">
        <f t="shared" si="8"/>
        <v>100000</v>
      </c>
    </row>
    <row r="580" spans="1:6">
      <c r="A580" s="136" t="s">
        <v>322</v>
      </c>
      <c r="B580" s="100" t="s">
        <v>204</v>
      </c>
      <c r="C580" s="133" t="s">
        <v>846</v>
      </c>
      <c r="D580" s="127">
        <v>100000</v>
      </c>
      <c r="E580" s="127">
        <v>0</v>
      </c>
      <c r="F580" s="104">
        <f t="shared" si="8"/>
        <v>100000</v>
      </c>
    </row>
    <row r="581" spans="1:6" ht="63">
      <c r="A581" s="136" t="s">
        <v>783</v>
      </c>
      <c r="B581" s="100" t="s">
        <v>204</v>
      </c>
      <c r="C581" s="133" t="s">
        <v>847</v>
      </c>
      <c r="D581" s="127">
        <v>264200</v>
      </c>
      <c r="E581" s="127">
        <v>0</v>
      </c>
      <c r="F581" s="104">
        <f t="shared" si="8"/>
        <v>264200</v>
      </c>
    </row>
    <row r="582" spans="1:6">
      <c r="A582" s="136" t="s">
        <v>219</v>
      </c>
      <c r="B582" s="100" t="s">
        <v>204</v>
      </c>
      <c r="C582" s="133" t="s">
        <v>848</v>
      </c>
      <c r="D582" s="127">
        <v>264200</v>
      </c>
      <c r="E582" s="127">
        <v>0</v>
      </c>
      <c r="F582" s="104">
        <f t="shared" si="8"/>
        <v>264200</v>
      </c>
    </row>
    <row r="583" spans="1:6">
      <c r="A583" s="136" t="s">
        <v>322</v>
      </c>
      <c r="B583" s="100" t="s">
        <v>204</v>
      </c>
      <c r="C583" s="133" t="s">
        <v>848</v>
      </c>
      <c r="D583" s="127">
        <v>264200</v>
      </c>
      <c r="E583" s="127">
        <v>0</v>
      </c>
      <c r="F583" s="104">
        <f t="shared" si="8"/>
        <v>264200</v>
      </c>
    </row>
    <row r="584" spans="1:6" ht="31.5">
      <c r="A584" s="136" t="s">
        <v>644</v>
      </c>
      <c r="B584" s="100" t="s">
        <v>204</v>
      </c>
      <c r="C584" s="133" t="s">
        <v>289</v>
      </c>
      <c r="D584" s="127">
        <v>684045.54</v>
      </c>
      <c r="E584" s="127">
        <v>0</v>
      </c>
      <c r="F584" s="104">
        <f t="shared" si="8"/>
        <v>684045.54</v>
      </c>
    </row>
    <row r="585" spans="1:6">
      <c r="A585" s="136" t="s">
        <v>997</v>
      </c>
      <c r="B585" s="100" t="s">
        <v>204</v>
      </c>
      <c r="C585" s="133" t="s">
        <v>290</v>
      </c>
      <c r="D585" s="127">
        <v>684045.54</v>
      </c>
      <c r="E585" s="127">
        <v>0</v>
      </c>
      <c r="F585" s="104">
        <f t="shared" ref="F585:F648" si="9">D585-E585</f>
        <v>684045.54</v>
      </c>
    </row>
    <row r="586" spans="1:6" ht="31.5">
      <c r="A586" s="136" t="s">
        <v>23</v>
      </c>
      <c r="B586" s="100" t="s">
        <v>204</v>
      </c>
      <c r="C586" s="133" t="s">
        <v>290</v>
      </c>
      <c r="D586" s="127">
        <v>684045.54</v>
      </c>
      <c r="E586" s="127">
        <v>0</v>
      </c>
      <c r="F586" s="104">
        <f t="shared" si="9"/>
        <v>684045.54</v>
      </c>
    </row>
    <row r="587" spans="1:6">
      <c r="A587" s="144" t="s">
        <v>439</v>
      </c>
      <c r="B587" s="101" t="s">
        <v>204</v>
      </c>
      <c r="C587" s="145" t="s">
        <v>1111</v>
      </c>
      <c r="D587" s="129">
        <v>695155251.38999999</v>
      </c>
      <c r="E587" s="129">
        <v>71795935.659999996</v>
      </c>
      <c r="F587" s="110">
        <f t="shared" si="9"/>
        <v>623359315.73000002</v>
      </c>
    </row>
    <row r="588" spans="1:6" ht="47.25">
      <c r="A588" s="136" t="s">
        <v>1086</v>
      </c>
      <c r="B588" s="100" t="s">
        <v>204</v>
      </c>
      <c r="C588" s="133" t="s">
        <v>674</v>
      </c>
      <c r="D588" s="127">
        <v>112312519.45</v>
      </c>
      <c r="E588" s="127">
        <v>14278034.859999999</v>
      </c>
      <c r="F588" s="104">
        <f t="shared" si="9"/>
        <v>98034484.590000004</v>
      </c>
    </row>
    <row r="589" spans="1:6" ht="47.25">
      <c r="A589" s="136" t="s">
        <v>996</v>
      </c>
      <c r="B589" s="100" t="s">
        <v>204</v>
      </c>
      <c r="C589" s="133" t="s">
        <v>1138</v>
      </c>
      <c r="D589" s="127">
        <v>112312519.45</v>
      </c>
      <c r="E589" s="127">
        <v>14278034.859999999</v>
      </c>
      <c r="F589" s="104">
        <f t="shared" si="9"/>
        <v>98034484.590000004</v>
      </c>
    </row>
    <row r="590" spans="1:6" ht="31.5">
      <c r="A590" s="136" t="s">
        <v>23</v>
      </c>
      <c r="B590" s="100" t="s">
        <v>204</v>
      </c>
      <c r="C590" s="133" t="s">
        <v>1138</v>
      </c>
      <c r="D590" s="127">
        <v>112312519.45</v>
      </c>
      <c r="E590" s="127">
        <v>14278034.859999999</v>
      </c>
      <c r="F590" s="104">
        <f t="shared" si="9"/>
        <v>98034484.590000004</v>
      </c>
    </row>
    <row r="591" spans="1:6" ht="94.5">
      <c r="A591" s="136" t="s">
        <v>953</v>
      </c>
      <c r="B591" s="100" t="s">
        <v>204</v>
      </c>
      <c r="C591" s="133" t="s">
        <v>440</v>
      </c>
      <c r="D591" s="127">
        <v>444992000</v>
      </c>
      <c r="E591" s="127">
        <v>49377550</v>
      </c>
      <c r="F591" s="104">
        <f t="shared" si="9"/>
        <v>395614450</v>
      </c>
    </row>
    <row r="592" spans="1:6" ht="47.25">
      <c r="A592" s="136" t="s">
        <v>996</v>
      </c>
      <c r="B592" s="100" t="s">
        <v>204</v>
      </c>
      <c r="C592" s="133" t="s">
        <v>1139</v>
      </c>
      <c r="D592" s="127">
        <v>431616242.11000001</v>
      </c>
      <c r="E592" s="127">
        <v>48262850</v>
      </c>
      <c r="F592" s="104">
        <f t="shared" si="9"/>
        <v>383353392.11000001</v>
      </c>
    </row>
    <row r="593" spans="1:6" ht="31.5">
      <c r="A593" s="136" t="s">
        <v>23</v>
      </c>
      <c r="B593" s="100" t="s">
        <v>204</v>
      </c>
      <c r="C593" s="133" t="s">
        <v>1139</v>
      </c>
      <c r="D593" s="127">
        <v>431616242.11000001</v>
      </c>
      <c r="E593" s="127">
        <v>48262850</v>
      </c>
      <c r="F593" s="104">
        <f t="shared" si="9"/>
        <v>383353392.11000001</v>
      </c>
    </row>
    <row r="594" spans="1:6" ht="78.75">
      <c r="A594" s="136" t="s">
        <v>998</v>
      </c>
      <c r="B594" s="100" t="s">
        <v>204</v>
      </c>
      <c r="C594" s="133" t="s">
        <v>1140</v>
      </c>
      <c r="D594" s="127">
        <v>13375757.890000001</v>
      </c>
      <c r="E594" s="127">
        <v>1114700</v>
      </c>
      <c r="F594" s="104">
        <f t="shared" si="9"/>
        <v>12261057.890000001</v>
      </c>
    </row>
    <row r="595" spans="1:6" ht="31.5">
      <c r="A595" s="136" t="s">
        <v>23</v>
      </c>
      <c r="B595" s="100" t="s">
        <v>204</v>
      </c>
      <c r="C595" s="133" t="s">
        <v>1140</v>
      </c>
      <c r="D595" s="127">
        <v>13375757.890000001</v>
      </c>
      <c r="E595" s="127">
        <v>1114700</v>
      </c>
      <c r="F595" s="104">
        <f t="shared" si="9"/>
        <v>12261057.890000001</v>
      </c>
    </row>
    <row r="596" spans="1:6" ht="94.5">
      <c r="A596" s="136" t="s">
        <v>311</v>
      </c>
      <c r="B596" s="100" t="s">
        <v>204</v>
      </c>
      <c r="C596" s="133" t="s">
        <v>441</v>
      </c>
      <c r="D596" s="127">
        <v>16885000</v>
      </c>
      <c r="E596" s="127">
        <v>0</v>
      </c>
      <c r="F596" s="104">
        <f t="shared" si="9"/>
        <v>16885000</v>
      </c>
    </row>
    <row r="597" spans="1:6" ht="47.25">
      <c r="A597" s="136" t="s">
        <v>996</v>
      </c>
      <c r="B597" s="100" t="s">
        <v>204</v>
      </c>
      <c r="C597" s="133" t="s">
        <v>1141</v>
      </c>
      <c r="D597" s="127">
        <v>16885000</v>
      </c>
      <c r="E597" s="127">
        <v>0</v>
      </c>
      <c r="F597" s="104">
        <f t="shared" si="9"/>
        <v>16885000</v>
      </c>
    </row>
    <row r="598" spans="1:6" ht="31.5">
      <c r="A598" s="136" t="s">
        <v>23</v>
      </c>
      <c r="B598" s="100" t="s">
        <v>204</v>
      </c>
      <c r="C598" s="133" t="s">
        <v>1141</v>
      </c>
      <c r="D598" s="127">
        <v>16885000</v>
      </c>
      <c r="E598" s="127">
        <v>0</v>
      </c>
      <c r="F598" s="104">
        <f t="shared" si="9"/>
        <v>16885000</v>
      </c>
    </row>
    <row r="599" spans="1:6" ht="47.25">
      <c r="A599" s="136" t="s">
        <v>616</v>
      </c>
      <c r="B599" s="100" t="s">
        <v>204</v>
      </c>
      <c r="C599" s="133" t="s">
        <v>442</v>
      </c>
      <c r="D599" s="127">
        <v>49521350.799999997</v>
      </c>
      <c r="E599" s="127">
        <v>8140350.7999999998</v>
      </c>
      <c r="F599" s="104">
        <f t="shared" si="9"/>
        <v>41381000</v>
      </c>
    </row>
    <row r="600" spans="1:6">
      <c r="A600" s="136" t="s">
        <v>997</v>
      </c>
      <c r="B600" s="100" t="s">
        <v>204</v>
      </c>
      <c r="C600" s="133" t="s">
        <v>1142</v>
      </c>
      <c r="D600" s="127">
        <v>49521350.799999997</v>
      </c>
      <c r="E600" s="127">
        <v>8140350.7999999998</v>
      </c>
      <c r="F600" s="104">
        <f t="shared" si="9"/>
        <v>41381000</v>
      </c>
    </row>
    <row r="601" spans="1:6" ht="31.5">
      <c r="A601" s="136" t="s">
        <v>23</v>
      </c>
      <c r="B601" s="100" t="s">
        <v>204</v>
      </c>
      <c r="C601" s="133" t="s">
        <v>1142</v>
      </c>
      <c r="D601" s="127">
        <v>49521350.799999997</v>
      </c>
      <c r="E601" s="127">
        <v>8140350.7999999998</v>
      </c>
      <c r="F601" s="104">
        <f t="shared" si="9"/>
        <v>41381000</v>
      </c>
    </row>
    <row r="602" spans="1:6" ht="47.25">
      <c r="A602" s="136" t="s">
        <v>316</v>
      </c>
      <c r="B602" s="100" t="s">
        <v>204</v>
      </c>
      <c r="C602" s="133" t="s">
        <v>169</v>
      </c>
      <c r="D602" s="127">
        <v>25688700</v>
      </c>
      <c r="E602" s="127">
        <v>0</v>
      </c>
      <c r="F602" s="104">
        <f t="shared" si="9"/>
        <v>25688700</v>
      </c>
    </row>
    <row r="603" spans="1:6">
      <c r="A603" s="136" t="s">
        <v>997</v>
      </c>
      <c r="B603" s="100" t="s">
        <v>204</v>
      </c>
      <c r="C603" s="133" t="s">
        <v>1143</v>
      </c>
      <c r="D603" s="127">
        <v>25688700</v>
      </c>
      <c r="E603" s="127">
        <v>0</v>
      </c>
      <c r="F603" s="104">
        <f t="shared" si="9"/>
        <v>25688700</v>
      </c>
    </row>
    <row r="604" spans="1:6" ht="31.5">
      <c r="A604" s="136" t="s">
        <v>23</v>
      </c>
      <c r="B604" s="100" t="s">
        <v>204</v>
      </c>
      <c r="C604" s="133" t="s">
        <v>1143</v>
      </c>
      <c r="D604" s="127">
        <v>25688700</v>
      </c>
      <c r="E604" s="127">
        <v>0</v>
      </c>
      <c r="F604" s="104">
        <f t="shared" si="9"/>
        <v>25688700</v>
      </c>
    </row>
    <row r="605" spans="1:6" ht="63">
      <c r="A605" s="136" t="s">
        <v>269</v>
      </c>
      <c r="B605" s="100" t="s">
        <v>204</v>
      </c>
      <c r="C605" s="133" t="s">
        <v>291</v>
      </c>
      <c r="D605" s="127">
        <v>839000</v>
      </c>
      <c r="E605" s="127">
        <v>0</v>
      </c>
      <c r="F605" s="104">
        <f t="shared" si="9"/>
        <v>839000</v>
      </c>
    </row>
    <row r="606" spans="1:6">
      <c r="A606" s="136" t="s">
        <v>997</v>
      </c>
      <c r="B606" s="100" t="s">
        <v>204</v>
      </c>
      <c r="C606" s="133" t="s">
        <v>292</v>
      </c>
      <c r="D606" s="127">
        <v>839000</v>
      </c>
      <c r="E606" s="127">
        <v>0</v>
      </c>
      <c r="F606" s="104">
        <f t="shared" si="9"/>
        <v>839000</v>
      </c>
    </row>
    <row r="607" spans="1:6" ht="31.5">
      <c r="A607" s="136" t="s">
        <v>23</v>
      </c>
      <c r="B607" s="100" t="s">
        <v>204</v>
      </c>
      <c r="C607" s="133" t="s">
        <v>292</v>
      </c>
      <c r="D607" s="127">
        <v>839000</v>
      </c>
      <c r="E607" s="127">
        <v>0</v>
      </c>
      <c r="F607" s="104">
        <f t="shared" si="9"/>
        <v>839000</v>
      </c>
    </row>
    <row r="608" spans="1:6" ht="94.5">
      <c r="A608" s="136" t="s">
        <v>270</v>
      </c>
      <c r="B608" s="100" t="s">
        <v>204</v>
      </c>
      <c r="C608" s="133" t="s">
        <v>293</v>
      </c>
      <c r="D608" s="127">
        <v>35396200</v>
      </c>
      <c r="E608" s="127">
        <v>0</v>
      </c>
      <c r="F608" s="104">
        <f t="shared" si="9"/>
        <v>35396200</v>
      </c>
    </row>
    <row r="609" spans="1:6">
      <c r="A609" s="136" t="s">
        <v>997</v>
      </c>
      <c r="B609" s="100" t="s">
        <v>204</v>
      </c>
      <c r="C609" s="133" t="s">
        <v>294</v>
      </c>
      <c r="D609" s="127">
        <v>35396200</v>
      </c>
      <c r="E609" s="127">
        <v>0</v>
      </c>
      <c r="F609" s="104">
        <f t="shared" si="9"/>
        <v>35396200</v>
      </c>
    </row>
    <row r="610" spans="1:6" ht="31.5">
      <c r="A610" s="136" t="s">
        <v>23</v>
      </c>
      <c r="B610" s="100" t="s">
        <v>204</v>
      </c>
      <c r="C610" s="133" t="s">
        <v>294</v>
      </c>
      <c r="D610" s="127">
        <v>35396200</v>
      </c>
      <c r="E610" s="127">
        <v>0</v>
      </c>
      <c r="F610" s="104">
        <f t="shared" si="9"/>
        <v>35396200</v>
      </c>
    </row>
    <row r="611" spans="1:6" ht="63">
      <c r="A611" s="136" t="s">
        <v>1103</v>
      </c>
      <c r="B611" s="100" t="s">
        <v>204</v>
      </c>
      <c r="C611" s="133" t="s">
        <v>696</v>
      </c>
      <c r="D611" s="127">
        <v>200000</v>
      </c>
      <c r="E611" s="127">
        <v>0</v>
      </c>
      <c r="F611" s="104">
        <f t="shared" si="9"/>
        <v>200000</v>
      </c>
    </row>
    <row r="612" spans="1:6">
      <c r="A612" s="136" t="s">
        <v>219</v>
      </c>
      <c r="B612" s="100" t="s">
        <v>204</v>
      </c>
      <c r="C612" s="133" t="s">
        <v>697</v>
      </c>
      <c r="D612" s="127">
        <v>200000</v>
      </c>
      <c r="E612" s="127">
        <v>0</v>
      </c>
      <c r="F612" s="104">
        <f t="shared" si="9"/>
        <v>200000</v>
      </c>
    </row>
    <row r="613" spans="1:6">
      <c r="A613" s="136" t="s">
        <v>322</v>
      </c>
      <c r="B613" s="100" t="s">
        <v>204</v>
      </c>
      <c r="C613" s="133" t="s">
        <v>697</v>
      </c>
      <c r="D613" s="127">
        <v>200000</v>
      </c>
      <c r="E613" s="127">
        <v>0</v>
      </c>
      <c r="F613" s="104">
        <f t="shared" si="9"/>
        <v>200000</v>
      </c>
    </row>
    <row r="614" spans="1:6" ht="31.5">
      <c r="A614" s="136" t="s">
        <v>1067</v>
      </c>
      <c r="B614" s="100" t="s">
        <v>204</v>
      </c>
      <c r="C614" s="133" t="s">
        <v>975</v>
      </c>
      <c r="D614" s="127">
        <v>267655.46999999997</v>
      </c>
      <c r="E614" s="127">
        <v>0</v>
      </c>
      <c r="F614" s="104">
        <f t="shared" si="9"/>
        <v>267655.46999999997</v>
      </c>
    </row>
    <row r="615" spans="1:6">
      <c r="A615" s="136" t="s">
        <v>997</v>
      </c>
      <c r="B615" s="100" t="s">
        <v>204</v>
      </c>
      <c r="C615" s="133" t="s">
        <v>1144</v>
      </c>
      <c r="D615" s="127">
        <v>267655.46999999997</v>
      </c>
      <c r="E615" s="127">
        <v>0</v>
      </c>
      <c r="F615" s="104">
        <f t="shared" si="9"/>
        <v>267655.46999999997</v>
      </c>
    </row>
    <row r="616" spans="1:6" ht="31.5">
      <c r="A616" s="136" t="s">
        <v>23</v>
      </c>
      <c r="B616" s="100" t="s">
        <v>204</v>
      </c>
      <c r="C616" s="133" t="s">
        <v>1144</v>
      </c>
      <c r="D616" s="127">
        <v>267655.46999999997</v>
      </c>
      <c r="E616" s="127">
        <v>0</v>
      </c>
      <c r="F616" s="104">
        <f t="shared" si="9"/>
        <v>267655.46999999997</v>
      </c>
    </row>
    <row r="617" spans="1:6" ht="94.5">
      <c r="A617" s="136" t="s">
        <v>259</v>
      </c>
      <c r="B617" s="100" t="s">
        <v>204</v>
      </c>
      <c r="C617" s="133" t="s">
        <v>261</v>
      </c>
      <c r="D617" s="127">
        <v>8824510</v>
      </c>
      <c r="E617" s="127">
        <v>0</v>
      </c>
      <c r="F617" s="104">
        <f t="shared" si="9"/>
        <v>8824510</v>
      </c>
    </row>
    <row r="618" spans="1:6">
      <c r="A618" s="136" t="s">
        <v>997</v>
      </c>
      <c r="B618" s="100" t="s">
        <v>204</v>
      </c>
      <c r="C618" s="133" t="s">
        <v>1145</v>
      </c>
      <c r="D618" s="127">
        <v>8824510</v>
      </c>
      <c r="E618" s="127">
        <v>0</v>
      </c>
      <c r="F618" s="104">
        <f t="shared" si="9"/>
        <v>8824510</v>
      </c>
    </row>
    <row r="619" spans="1:6" ht="31.5">
      <c r="A619" s="136" t="s">
        <v>23</v>
      </c>
      <c r="B619" s="100" t="s">
        <v>204</v>
      </c>
      <c r="C619" s="133" t="s">
        <v>1145</v>
      </c>
      <c r="D619" s="127">
        <v>8824510</v>
      </c>
      <c r="E619" s="127">
        <v>0</v>
      </c>
      <c r="F619" s="104">
        <f t="shared" si="9"/>
        <v>8824510</v>
      </c>
    </row>
    <row r="620" spans="1:6" ht="63">
      <c r="A620" s="136" t="s">
        <v>784</v>
      </c>
      <c r="B620" s="100" t="s">
        <v>204</v>
      </c>
      <c r="C620" s="133" t="s">
        <v>849</v>
      </c>
      <c r="D620" s="127">
        <v>134818.67000000001</v>
      </c>
      <c r="E620" s="127">
        <v>0</v>
      </c>
      <c r="F620" s="104">
        <f t="shared" si="9"/>
        <v>134818.67000000001</v>
      </c>
    </row>
    <row r="621" spans="1:6">
      <c r="A621" s="136" t="s">
        <v>219</v>
      </c>
      <c r="B621" s="100" t="s">
        <v>204</v>
      </c>
      <c r="C621" s="133" t="s">
        <v>850</v>
      </c>
      <c r="D621" s="127">
        <v>134818.67000000001</v>
      </c>
      <c r="E621" s="127">
        <v>0</v>
      </c>
      <c r="F621" s="104">
        <f t="shared" si="9"/>
        <v>134818.67000000001</v>
      </c>
    </row>
    <row r="622" spans="1:6">
      <c r="A622" s="136" t="s">
        <v>322</v>
      </c>
      <c r="B622" s="100" t="s">
        <v>204</v>
      </c>
      <c r="C622" s="133" t="s">
        <v>850</v>
      </c>
      <c r="D622" s="127">
        <v>134818.67000000001</v>
      </c>
      <c r="E622" s="127">
        <v>0</v>
      </c>
      <c r="F622" s="104">
        <f t="shared" si="9"/>
        <v>134818.67000000001</v>
      </c>
    </row>
    <row r="623" spans="1:6" ht="78.75">
      <c r="A623" s="136" t="s">
        <v>785</v>
      </c>
      <c r="B623" s="100" t="s">
        <v>204</v>
      </c>
      <c r="C623" s="133" t="s">
        <v>851</v>
      </c>
      <c r="D623" s="127">
        <v>32897</v>
      </c>
      <c r="E623" s="127">
        <v>0</v>
      </c>
      <c r="F623" s="104">
        <f t="shared" si="9"/>
        <v>32897</v>
      </c>
    </row>
    <row r="624" spans="1:6">
      <c r="A624" s="136" t="s">
        <v>219</v>
      </c>
      <c r="B624" s="100" t="s">
        <v>204</v>
      </c>
      <c r="C624" s="133" t="s">
        <v>852</v>
      </c>
      <c r="D624" s="127">
        <v>32897</v>
      </c>
      <c r="E624" s="127">
        <v>0</v>
      </c>
      <c r="F624" s="104">
        <f t="shared" si="9"/>
        <v>32897</v>
      </c>
    </row>
    <row r="625" spans="1:6">
      <c r="A625" s="136" t="s">
        <v>322</v>
      </c>
      <c r="B625" s="100" t="s">
        <v>204</v>
      </c>
      <c r="C625" s="133" t="s">
        <v>852</v>
      </c>
      <c r="D625" s="127">
        <v>32897</v>
      </c>
      <c r="E625" s="127">
        <v>0</v>
      </c>
      <c r="F625" s="104">
        <f t="shared" si="9"/>
        <v>32897</v>
      </c>
    </row>
    <row r="626" spans="1:6" ht="63">
      <c r="A626" s="136" t="s">
        <v>786</v>
      </c>
      <c r="B626" s="100" t="s">
        <v>204</v>
      </c>
      <c r="C626" s="133" t="s">
        <v>853</v>
      </c>
      <c r="D626" s="127">
        <v>60600</v>
      </c>
      <c r="E626" s="127">
        <v>0</v>
      </c>
      <c r="F626" s="104">
        <f t="shared" si="9"/>
        <v>60600</v>
      </c>
    </row>
    <row r="627" spans="1:6">
      <c r="A627" s="136" t="s">
        <v>219</v>
      </c>
      <c r="B627" s="100" t="s">
        <v>204</v>
      </c>
      <c r="C627" s="133" t="s">
        <v>854</v>
      </c>
      <c r="D627" s="127">
        <v>60600</v>
      </c>
      <c r="E627" s="127">
        <v>0</v>
      </c>
      <c r="F627" s="104">
        <f t="shared" si="9"/>
        <v>60600</v>
      </c>
    </row>
    <row r="628" spans="1:6">
      <c r="A628" s="136" t="s">
        <v>322</v>
      </c>
      <c r="B628" s="100" t="s">
        <v>204</v>
      </c>
      <c r="C628" s="133" t="s">
        <v>854</v>
      </c>
      <c r="D628" s="127">
        <v>60600</v>
      </c>
      <c r="E628" s="127">
        <v>0</v>
      </c>
      <c r="F628" s="104">
        <f t="shared" si="9"/>
        <v>60600</v>
      </c>
    </row>
    <row r="629" spans="1:6">
      <c r="A629" s="144" t="s">
        <v>166</v>
      </c>
      <c r="B629" s="101" t="s">
        <v>204</v>
      </c>
      <c r="C629" s="145" t="s">
        <v>538</v>
      </c>
      <c r="D629" s="129">
        <v>79496291.540000007</v>
      </c>
      <c r="E629" s="129">
        <v>8750371.7699999996</v>
      </c>
      <c r="F629" s="110">
        <f t="shared" si="9"/>
        <v>70745919.770000011</v>
      </c>
    </row>
    <row r="630" spans="1:6" ht="47.25">
      <c r="A630" s="136" t="s">
        <v>221</v>
      </c>
      <c r="B630" s="100" t="s">
        <v>204</v>
      </c>
      <c r="C630" s="133" t="s">
        <v>539</v>
      </c>
      <c r="D630" s="127">
        <v>63782801.539999999</v>
      </c>
      <c r="E630" s="127">
        <v>8750371.7699999996</v>
      </c>
      <c r="F630" s="104">
        <f t="shared" si="9"/>
        <v>55032429.769999996</v>
      </c>
    </row>
    <row r="631" spans="1:6" ht="78.75">
      <c r="A631" s="136" t="s">
        <v>998</v>
      </c>
      <c r="B631" s="100" t="s">
        <v>204</v>
      </c>
      <c r="C631" s="133" t="s">
        <v>1146</v>
      </c>
      <c r="D631" s="127">
        <v>63782801.539999999</v>
      </c>
      <c r="E631" s="127">
        <v>8750371.7699999996</v>
      </c>
      <c r="F631" s="104">
        <f t="shared" si="9"/>
        <v>55032429.769999996</v>
      </c>
    </row>
    <row r="632" spans="1:6" ht="31.5">
      <c r="A632" s="136" t="s">
        <v>23</v>
      </c>
      <c r="B632" s="100" t="s">
        <v>204</v>
      </c>
      <c r="C632" s="133" t="s">
        <v>1146</v>
      </c>
      <c r="D632" s="127">
        <v>63782801.539999999</v>
      </c>
      <c r="E632" s="127">
        <v>8750371.7699999996</v>
      </c>
      <c r="F632" s="104">
        <f t="shared" si="9"/>
        <v>55032429.769999996</v>
      </c>
    </row>
    <row r="633" spans="1:6" ht="31.5">
      <c r="A633" s="136" t="s">
        <v>457</v>
      </c>
      <c r="B633" s="100" t="s">
        <v>204</v>
      </c>
      <c r="C633" s="133" t="s">
        <v>60</v>
      </c>
      <c r="D633" s="127">
        <v>15713490</v>
      </c>
      <c r="E633" s="127">
        <v>0</v>
      </c>
      <c r="F633" s="104">
        <f t="shared" si="9"/>
        <v>15713490</v>
      </c>
    </row>
    <row r="634" spans="1:6" ht="78.75">
      <c r="A634" s="136" t="s">
        <v>787</v>
      </c>
      <c r="B634" s="100" t="s">
        <v>204</v>
      </c>
      <c r="C634" s="133" t="s">
        <v>855</v>
      </c>
      <c r="D634" s="127">
        <v>111826.5</v>
      </c>
      <c r="E634" s="127">
        <v>0</v>
      </c>
      <c r="F634" s="104">
        <f t="shared" si="9"/>
        <v>111826.5</v>
      </c>
    </row>
    <row r="635" spans="1:6" ht="31.5">
      <c r="A635" s="136" t="s">
        <v>23</v>
      </c>
      <c r="B635" s="100" t="s">
        <v>204</v>
      </c>
      <c r="C635" s="133" t="s">
        <v>855</v>
      </c>
      <c r="D635" s="127">
        <v>111826.5</v>
      </c>
      <c r="E635" s="127">
        <v>0</v>
      </c>
      <c r="F635" s="104">
        <f t="shared" si="9"/>
        <v>111826.5</v>
      </c>
    </row>
    <row r="636" spans="1:6" ht="78.75">
      <c r="A636" s="136" t="s">
        <v>998</v>
      </c>
      <c r="B636" s="100" t="s">
        <v>204</v>
      </c>
      <c r="C636" s="133" t="s">
        <v>1147</v>
      </c>
      <c r="D636" s="127">
        <v>15266184</v>
      </c>
      <c r="E636" s="127">
        <v>0</v>
      </c>
      <c r="F636" s="104">
        <f t="shared" si="9"/>
        <v>15266184</v>
      </c>
    </row>
    <row r="637" spans="1:6" ht="31.5">
      <c r="A637" s="136" t="s">
        <v>23</v>
      </c>
      <c r="B637" s="100" t="s">
        <v>204</v>
      </c>
      <c r="C637" s="133" t="s">
        <v>1147</v>
      </c>
      <c r="D637" s="127">
        <v>15266184</v>
      </c>
      <c r="E637" s="127">
        <v>0</v>
      </c>
      <c r="F637" s="104">
        <f t="shared" si="9"/>
        <v>15266184</v>
      </c>
    </row>
    <row r="638" spans="1:6" ht="78.75">
      <c r="A638" s="136" t="s">
        <v>788</v>
      </c>
      <c r="B638" s="100" t="s">
        <v>204</v>
      </c>
      <c r="C638" s="133" t="s">
        <v>856</v>
      </c>
      <c r="D638" s="127">
        <v>111826.5</v>
      </c>
      <c r="E638" s="127">
        <v>0</v>
      </c>
      <c r="F638" s="104">
        <f t="shared" si="9"/>
        <v>111826.5</v>
      </c>
    </row>
    <row r="639" spans="1:6" ht="31.5">
      <c r="A639" s="136" t="s">
        <v>23</v>
      </c>
      <c r="B639" s="100" t="s">
        <v>204</v>
      </c>
      <c r="C639" s="133" t="s">
        <v>856</v>
      </c>
      <c r="D639" s="127">
        <v>111826.5</v>
      </c>
      <c r="E639" s="127">
        <v>0</v>
      </c>
      <c r="F639" s="104">
        <f t="shared" si="9"/>
        <v>111826.5</v>
      </c>
    </row>
    <row r="640" spans="1:6" ht="63">
      <c r="A640" s="136" t="s">
        <v>999</v>
      </c>
      <c r="B640" s="100" t="s">
        <v>204</v>
      </c>
      <c r="C640" s="133" t="s">
        <v>1148</v>
      </c>
      <c r="D640" s="127">
        <v>111826.5</v>
      </c>
      <c r="E640" s="127">
        <v>0</v>
      </c>
      <c r="F640" s="104">
        <f t="shared" si="9"/>
        <v>111826.5</v>
      </c>
    </row>
    <row r="641" spans="1:6" ht="47.25">
      <c r="A641" s="136" t="s">
        <v>1069</v>
      </c>
      <c r="B641" s="100" t="s">
        <v>204</v>
      </c>
      <c r="C641" s="133" t="s">
        <v>1148</v>
      </c>
      <c r="D641" s="127">
        <v>111826.5</v>
      </c>
      <c r="E641" s="127">
        <v>0</v>
      </c>
      <c r="F641" s="104">
        <f t="shared" si="9"/>
        <v>111826.5</v>
      </c>
    </row>
    <row r="642" spans="1:6" ht="63">
      <c r="A642" s="136" t="s">
        <v>999</v>
      </c>
      <c r="B642" s="100" t="s">
        <v>204</v>
      </c>
      <c r="C642" s="133" t="s">
        <v>857</v>
      </c>
      <c r="D642" s="127">
        <v>111826.5</v>
      </c>
      <c r="E642" s="127">
        <v>0</v>
      </c>
      <c r="F642" s="104">
        <f t="shared" si="9"/>
        <v>111826.5</v>
      </c>
    </row>
    <row r="643" spans="1:6" ht="47.25">
      <c r="A643" s="136" t="s">
        <v>262</v>
      </c>
      <c r="B643" s="100" t="s">
        <v>204</v>
      </c>
      <c r="C643" s="133" t="s">
        <v>857</v>
      </c>
      <c r="D643" s="127">
        <v>111826.5</v>
      </c>
      <c r="E643" s="127">
        <v>0</v>
      </c>
      <c r="F643" s="104">
        <f t="shared" si="9"/>
        <v>111826.5</v>
      </c>
    </row>
    <row r="644" spans="1:6">
      <c r="A644" s="144" t="s">
        <v>222</v>
      </c>
      <c r="B644" s="101" t="s">
        <v>204</v>
      </c>
      <c r="C644" s="145" t="s">
        <v>173</v>
      </c>
      <c r="D644" s="129">
        <v>8869120</v>
      </c>
      <c r="E644" s="129">
        <v>0</v>
      </c>
      <c r="F644" s="110">
        <f t="shared" si="9"/>
        <v>8869120</v>
      </c>
    </row>
    <row r="645" spans="1:6">
      <c r="A645" s="136" t="s">
        <v>454</v>
      </c>
      <c r="B645" s="100" t="s">
        <v>204</v>
      </c>
      <c r="C645" s="133" t="s">
        <v>976</v>
      </c>
      <c r="D645" s="127">
        <v>2459200</v>
      </c>
      <c r="E645" s="127">
        <v>0</v>
      </c>
      <c r="F645" s="104">
        <f t="shared" si="9"/>
        <v>2459200</v>
      </c>
    </row>
    <row r="646" spans="1:6">
      <c r="A646" s="136" t="s">
        <v>997</v>
      </c>
      <c r="B646" s="100" t="s">
        <v>204</v>
      </c>
      <c r="C646" s="133" t="s">
        <v>1149</v>
      </c>
      <c r="D646" s="127">
        <v>2459200</v>
      </c>
      <c r="E646" s="127">
        <v>0</v>
      </c>
      <c r="F646" s="104">
        <f t="shared" si="9"/>
        <v>2459200</v>
      </c>
    </row>
    <row r="647" spans="1:6" ht="31.5">
      <c r="A647" s="136" t="s">
        <v>23</v>
      </c>
      <c r="B647" s="100" t="s">
        <v>204</v>
      </c>
      <c r="C647" s="133" t="s">
        <v>1149</v>
      </c>
      <c r="D647" s="127">
        <v>2459200</v>
      </c>
      <c r="E647" s="127">
        <v>0</v>
      </c>
      <c r="F647" s="104">
        <f t="shared" si="9"/>
        <v>2459200</v>
      </c>
    </row>
    <row r="648" spans="1:6" ht="47.25">
      <c r="A648" s="136" t="s">
        <v>76</v>
      </c>
      <c r="B648" s="100" t="s">
        <v>204</v>
      </c>
      <c r="C648" s="133" t="s">
        <v>377</v>
      </c>
      <c r="D648" s="127">
        <v>4000000</v>
      </c>
      <c r="E648" s="127">
        <v>0</v>
      </c>
      <c r="F648" s="104">
        <f t="shared" si="9"/>
        <v>4000000</v>
      </c>
    </row>
    <row r="649" spans="1:6">
      <c r="A649" s="136" t="s">
        <v>997</v>
      </c>
      <c r="B649" s="100" t="s">
        <v>204</v>
      </c>
      <c r="C649" s="133" t="s">
        <v>1150</v>
      </c>
      <c r="D649" s="127">
        <v>4000000</v>
      </c>
      <c r="E649" s="127">
        <v>0</v>
      </c>
      <c r="F649" s="104">
        <f t="shared" ref="F649:F712" si="10">D649-E649</f>
        <v>4000000</v>
      </c>
    </row>
    <row r="650" spans="1:6" ht="31.5">
      <c r="A650" s="136" t="s">
        <v>23</v>
      </c>
      <c r="B650" s="100" t="s">
        <v>204</v>
      </c>
      <c r="C650" s="133" t="s">
        <v>1150</v>
      </c>
      <c r="D650" s="127">
        <v>4000000</v>
      </c>
      <c r="E650" s="127">
        <v>0</v>
      </c>
      <c r="F650" s="104">
        <f t="shared" si="10"/>
        <v>4000000</v>
      </c>
    </row>
    <row r="651" spans="1:6" ht="31.5">
      <c r="A651" s="136" t="s">
        <v>409</v>
      </c>
      <c r="B651" s="100" t="s">
        <v>204</v>
      </c>
      <c r="C651" s="133" t="s">
        <v>93</v>
      </c>
      <c r="D651" s="127">
        <v>363500</v>
      </c>
      <c r="E651" s="127">
        <v>0</v>
      </c>
      <c r="F651" s="104">
        <f t="shared" si="10"/>
        <v>363500</v>
      </c>
    </row>
    <row r="652" spans="1:6">
      <c r="A652" s="136" t="s">
        <v>997</v>
      </c>
      <c r="B652" s="100" t="s">
        <v>204</v>
      </c>
      <c r="C652" s="133" t="s">
        <v>1151</v>
      </c>
      <c r="D652" s="127">
        <v>363500</v>
      </c>
      <c r="E652" s="127">
        <v>0</v>
      </c>
      <c r="F652" s="104">
        <f t="shared" si="10"/>
        <v>363500</v>
      </c>
    </row>
    <row r="653" spans="1:6" ht="31.5">
      <c r="A653" s="136" t="s">
        <v>23</v>
      </c>
      <c r="B653" s="100" t="s">
        <v>204</v>
      </c>
      <c r="C653" s="133" t="s">
        <v>1151</v>
      </c>
      <c r="D653" s="127">
        <v>363500</v>
      </c>
      <c r="E653" s="127">
        <v>0</v>
      </c>
      <c r="F653" s="104">
        <f t="shared" si="10"/>
        <v>363500</v>
      </c>
    </row>
    <row r="654" spans="1:6" ht="31.5">
      <c r="A654" s="136" t="s">
        <v>409</v>
      </c>
      <c r="B654" s="100" t="s">
        <v>204</v>
      </c>
      <c r="C654" s="133" t="s">
        <v>146</v>
      </c>
      <c r="D654" s="127">
        <v>140400</v>
      </c>
      <c r="E654" s="127">
        <v>0</v>
      </c>
      <c r="F654" s="104">
        <f t="shared" si="10"/>
        <v>140400</v>
      </c>
    </row>
    <row r="655" spans="1:6">
      <c r="A655" s="136" t="s">
        <v>997</v>
      </c>
      <c r="B655" s="100" t="s">
        <v>204</v>
      </c>
      <c r="C655" s="133" t="s">
        <v>1152</v>
      </c>
      <c r="D655" s="127">
        <v>140400</v>
      </c>
      <c r="E655" s="127">
        <v>0</v>
      </c>
      <c r="F655" s="104">
        <f t="shared" si="10"/>
        <v>140400</v>
      </c>
    </row>
    <row r="656" spans="1:6" ht="31.5">
      <c r="A656" s="136" t="s">
        <v>23</v>
      </c>
      <c r="B656" s="100" t="s">
        <v>204</v>
      </c>
      <c r="C656" s="133" t="s">
        <v>1152</v>
      </c>
      <c r="D656" s="127">
        <v>42000</v>
      </c>
      <c r="E656" s="127">
        <v>0</v>
      </c>
      <c r="F656" s="104">
        <f t="shared" si="10"/>
        <v>42000</v>
      </c>
    </row>
    <row r="657" spans="1:6" ht="47.25">
      <c r="A657" s="136" t="s">
        <v>948</v>
      </c>
      <c r="B657" s="100" t="s">
        <v>204</v>
      </c>
      <c r="C657" s="133" t="s">
        <v>1152</v>
      </c>
      <c r="D657" s="127">
        <v>98400</v>
      </c>
      <c r="E657" s="127">
        <v>0</v>
      </c>
      <c r="F657" s="104">
        <f t="shared" si="10"/>
        <v>98400</v>
      </c>
    </row>
    <row r="658" spans="1:6" ht="31.5">
      <c r="A658" s="136" t="s">
        <v>409</v>
      </c>
      <c r="B658" s="100" t="s">
        <v>204</v>
      </c>
      <c r="C658" s="133" t="s">
        <v>858</v>
      </c>
      <c r="D658" s="127">
        <v>275000</v>
      </c>
      <c r="E658" s="127">
        <v>0</v>
      </c>
      <c r="F658" s="104">
        <f t="shared" si="10"/>
        <v>275000</v>
      </c>
    </row>
    <row r="659" spans="1:6">
      <c r="A659" s="136" t="s">
        <v>997</v>
      </c>
      <c r="B659" s="100" t="s">
        <v>204</v>
      </c>
      <c r="C659" s="133" t="s">
        <v>859</v>
      </c>
      <c r="D659" s="127">
        <v>275000</v>
      </c>
      <c r="E659" s="127">
        <v>0</v>
      </c>
      <c r="F659" s="104">
        <f t="shared" si="10"/>
        <v>275000</v>
      </c>
    </row>
    <row r="660" spans="1:6" ht="47.25">
      <c r="A660" s="136" t="s">
        <v>948</v>
      </c>
      <c r="B660" s="100" t="s">
        <v>204</v>
      </c>
      <c r="C660" s="133" t="s">
        <v>859</v>
      </c>
      <c r="D660" s="127">
        <v>275000</v>
      </c>
      <c r="E660" s="127">
        <v>0</v>
      </c>
      <c r="F660" s="104">
        <f t="shared" si="10"/>
        <v>275000</v>
      </c>
    </row>
    <row r="661" spans="1:6" ht="31.5">
      <c r="A661" s="136" t="s">
        <v>1104</v>
      </c>
      <c r="B661" s="100" t="s">
        <v>204</v>
      </c>
      <c r="C661" s="133" t="s">
        <v>61</v>
      </c>
      <c r="D661" s="127">
        <v>669700</v>
      </c>
      <c r="E661" s="127">
        <v>0</v>
      </c>
      <c r="F661" s="104">
        <f t="shared" si="10"/>
        <v>669700</v>
      </c>
    </row>
    <row r="662" spans="1:6">
      <c r="A662" s="136" t="s">
        <v>997</v>
      </c>
      <c r="B662" s="100" t="s">
        <v>204</v>
      </c>
      <c r="C662" s="133" t="s">
        <v>1153</v>
      </c>
      <c r="D662" s="127">
        <v>669700</v>
      </c>
      <c r="E662" s="127">
        <v>0</v>
      </c>
      <c r="F662" s="104">
        <f t="shared" si="10"/>
        <v>669700</v>
      </c>
    </row>
    <row r="663" spans="1:6" ht="47.25">
      <c r="A663" s="136" t="s">
        <v>948</v>
      </c>
      <c r="B663" s="100" t="s">
        <v>204</v>
      </c>
      <c r="C663" s="133" t="s">
        <v>1153</v>
      </c>
      <c r="D663" s="127">
        <v>669700</v>
      </c>
      <c r="E663" s="127">
        <v>0</v>
      </c>
      <c r="F663" s="104">
        <f t="shared" si="10"/>
        <v>669700</v>
      </c>
    </row>
    <row r="664" spans="1:6" ht="31.5">
      <c r="A664" s="136" t="s">
        <v>1104</v>
      </c>
      <c r="B664" s="100" t="s">
        <v>204</v>
      </c>
      <c r="C664" s="133" t="s">
        <v>860</v>
      </c>
      <c r="D664" s="127">
        <v>961320</v>
      </c>
      <c r="E664" s="127">
        <v>0</v>
      </c>
      <c r="F664" s="104">
        <f t="shared" si="10"/>
        <v>961320</v>
      </c>
    </row>
    <row r="665" spans="1:6">
      <c r="A665" s="136" t="s">
        <v>997</v>
      </c>
      <c r="B665" s="100" t="s">
        <v>204</v>
      </c>
      <c r="C665" s="133" t="s">
        <v>861</v>
      </c>
      <c r="D665" s="127">
        <v>961320</v>
      </c>
      <c r="E665" s="127">
        <v>0</v>
      </c>
      <c r="F665" s="104">
        <f t="shared" si="10"/>
        <v>961320</v>
      </c>
    </row>
    <row r="666" spans="1:6" ht="31.5">
      <c r="A666" s="136" t="s">
        <v>23</v>
      </c>
      <c r="B666" s="100" t="s">
        <v>204</v>
      </c>
      <c r="C666" s="133" t="s">
        <v>861</v>
      </c>
      <c r="D666" s="127">
        <v>961320</v>
      </c>
      <c r="E666" s="127">
        <v>0</v>
      </c>
      <c r="F666" s="104">
        <f t="shared" si="10"/>
        <v>961320</v>
      </c>
    </row>
    <row r="667" spans="1:6">
      <c r="A667" s="144" t="s">
        <v>91</v>
      </c>
      <c r="B667" s="101" t="s">
        <v>204</v>
      </c>
      <c r="C667" s="145" t="s">
        <v>1070</v>
      </c>
      <c r="D667" s="129">
        <v>88437869.359999999</v>
      </c>
      <c r="E667" s="129">
        <v>7360246.5599999996</v>
      </c>
      <c r="F667" s="110">
        <f t="shared" si="10"/>
        <v>81077622.799999997</v>
      </c>
    </row>
    <row r="668" spans="1:6" ht="63">
      <c r="A668" s="136" t="s">
        <v>271</v>
      </c>
      <c r="B668" s="100" t="s">
        <v>204</v>
      </c>
      <c r="C668" s="133" t="s">
        <v>295</v>
      </c>
      <c r="D668" s="127">
        <v>2289800</v>
      </c>
      <c r="E668" s="127">
        <v>0</v>
      </c>
      <c r="F668" s="104">
        <f t="shared" si="10"/>
        <v>2289800</v>
      </c>
    </row>
    <row r="669" spans="1:6">
      <c r="A669" s="136" t="s">
        <v>997</v>
      </c>
      <c r="B669" s="100" t="s">
        <v>204</v>
      </c>
      <c r="C669" s="133" t="s">
        <v>296</v>
      </c>
      <c r="D669" s="127">
        <v>2289800</v>
      </c>
      <c r="E669" s="127">
        <v>0</v>
      </c>
      <c r="F669" s="104">
        <f t="shared" si="10"/>
        <v>2289800</v>
      </c>
    </row>
    <row r="670" spans="1:6" ht="31.5">
      <c r="A670" s="136" t="s">
        <v>23</v>
      </c>
      <c r="B670" s="100" t="s">
        <v>204</v>
      </c>
      <c r="C670" s="133" t="s">
        <v>296</v>
      </c>
      <c r="D670" s="127">
        <v>2289800</v>
      </c>
      <c r="E670" s="127">
        <v>0</v>
      </c>
      <c r="F670" s="104">
        <f t="shared" si="10"/>
        <v>2289800</v>
      </c>
    </row>
    <row r="671" spans="1:6" ht="31.5">
      <c r="A671" s="136" t="s">
        <v>208</v>
      </c>
      <c r="B671" s="100" t="s">
        <v>204</v>
      </c>
      <c r="C671" s="133" t="s">
        <v>1071</v>
      </c>
      <c r="D671" s="127">
        <v>8123122.9699999997</v>
      </c>
      <c r="E671" s="127">
        <v>1275706.56</v>
      </c>
      <c r="F671" s="104">
        <f t="shared" si="10"/>
        <v>6847416.4100000001</v>
      </c>
    </row>
    <row r="672" spans="1:6">
      <c r="A672" s="136" t="s">
        <v>106</v>
      </c>
      <c r="B672" s="100" t="s">
        <v>204</v>
      </c>
      <c r="C672" s="133" t="s">
        <v>1154</v>
      </c>
      <c r="D672" s="127">
        <v>6141781.0800000001</v>
      </c>
      <c r="E672" s="127">
        <v>1064810.54</v>
      </c>
      <c r="F672" s="104">
        <f t="shared" si="10"/>
        <v>5076970.54</v>
      </c>
    </row>
    <row r="673" spans="1:6">
      <c r="A673" s="136" t="s">
        <v>31</v>
      </c>
      <c r="B673" s="100" t="s">
        <v>204</v>
      </c>
      <c r="C673" s="133" t="s">
        <v>1154</v>
      </c>
      <c r="D673" s="127">
        <v>6101781.0800000001</v>
      </c>
      <c r="E673" s="127">
        <v>1064810.54</v>
      </c>
      <c r="F673" s="104">
        <f t="shared" si="10"/>
        <v>5036970.54</v>
      </c>
    </row>
    <row r="674" spans="1:6" ht="31.5">
      <c r="A674" s="136" t="s">
        <v>33</v>
      </c>
      <c r="B674" s="100" t="s">
        <v>204</v>
      </c>
      <c r="C674" s="133" t="s">
        <v>1154</v>
      </c>
      <c r="D674" s="127">
        <v>40000</v>
      </c>
      <c r="E674" s="127">
        <v>0</v>
      </c>
      <c r="F674" s="104">
        <f t="shared" si="10"/>
        <v>40000</v>
      </c>
    </row>
    <row r="675" spans="1:6" ht="31.5">
      <c r="A675" s="136" t="s">
        <v>108</v>
      </c>
      <c r="B675" s="100" t="s">
        <v>204</v>
      </c>
      <c r="C675" s="133" t="s">
        <v>1155</v>
      </c>
      <c r="D675" s="127">
        <v>91800</v>
      </c>
      <c r="E675" s="127">
        <v>8400</v>
      </c>
      <c r="F675" s="104">
        <f t="shared" si="10"/>
        <v>83400</v>
      </c>
    </row>
    <row r="676" spans="1:6">
      <c r="A676" s="136" t="s">
        <v>34</v>
      </c>
      <c r="B676" s="100" t="s">
        <v>204</v>
      </c>
      <c r="C676" s="133" t="s">
        <v>1155</v>
      </c>
      <c r="D676" s="127">
        <v>6000</v>
      </c>
      <c r="E676" s="127">
        <v>900</v>
      </c>
      <c r="F676" s="104">
        <f t="shared" si="10"/>
        <v>5100</v>
      </c>
    </row>
    <row r="677" spans="1:6">
      <c r="A677" s="136" t="s">
        <v>35</v>
      </c>
      <c r="B677" s="100" t="s">
        <v>204</v>
      </c>
      <c r="C677" s="133" t="s">
        <v>1155</v>
      </c>
      <c r="D677" s="127">
        <v>85800</v>
      </c>
      <c r="E677" s="127">
        <v>7500</v>
      </c>
      <c r="F677" s="104">
        <f t="shared" si="10"/>
        <v>78300</v>
      </c>
    </row>
    <row r="678" spans="1:6" ht="47.25">
      <c r="A678" s="136" t="s">
        <v>107</v>
      </c>
      <c r="B678" s="100" t="s">
        <v>204</v>
      </c>
      <c r="C678" s="133" t="s">
        <v>1156</v>
      </c>
      <c r="D678" s="127">
        <v>1842737.89</v>
      </c>
      <c r="E678" s="127">
        <v>202496.02</v>
      </c>
      <c r="F678" s="104">
        <f t="shared" si="10"/>
        <v>1640241.8699999999</v>
      </c>
    </row>
    <row r="679" spans="1:6">
      <c r="A679" s="136" t="s">
        <v>32</v>
      </c>
      <c r="B679" s="100" t="s">
        <v>204</v>
      </c>
      <c r="C679" s="133" t="s">
        <v>1156</v>
      </c>
      <c r="D679" s="127">
        <v>1842737.89</v>
      </c>
      <c r="E679" s="127">
        <v>202496.02</v>
      </c>
      <c r="F679" s="104">
        <f t="shared" si="10"/>
        <v>1640241.8699999999</v>
      </c>
    </row>
    <row r="680" spans="1:6">
      <c r="A680" s="136" t="s">
        <v>109</v>
      </c>
      <c r="B680" s="100" t="s">
        <v>204</v>
      </c>
      <c r="C680" s="133" t="s">
        <v>1157</v>
      </c>
      <c r="D680" s="127">
        <v>46804</v>
      </c>
      <c r="E680" s="127">
        <v>0</v>
      </c>
      <c r="F680" s="104">
        <f t="shared" si="10"/>
        <v>46804</v>
      </c>
    </row>
    <row r="681" spans="1:6">
      <c r="A681" s="136" t="s">
        <v>35</v>
      </c>
      <c r="B681" s="100" t="s">
        <v>204</v>
      </c>
      <c r="C681" s="133" t="s">
        <v>1157</v>
      </c>
      <c r="D681" s="127">
        <v>46804</v>
      </c>
      <c r="E681" s="127">
        <v>0</v>
      </c>
      <c r="F681" s="104">
        <f t="shared" si="10"/>
        <v>46804</v>
      </c>
    </row>
    <row r="682" spans="1:6" ht="78.75">
      <c r="A682" s="136" t="s">
        <v>320</v>
      </c>
      <c r="B682" s="100" t="s">
        <v>204</v>
      </c>
      <c r="C682" s="133" t="s">
        <v>1072</v>
      </c>
      <c r="D682" s="127">
        <v>49550619.479999997</v>
      </c>
      <c r="E682" s="127">
        <v>6046290</v>
      </c>
      <c r="F682" s="104">
        <f t="shared" si="10"/>
        <v>43504329.479999997</v>
      </c>
    </row>
    <row r="683" spans="1:6">
      <c r="A683" s="136" t="s">
        <v>111</v>
      </c>
      <c r="B683" s="100" t="s">
        <v>204</v>
      </c>
      <c r="C683" s="133" t="s">
        <v>1158</v>
      </c>
      <c r="D683" s="127">
        <v>34841767.600000001</v>
      </c>
      <c r="E683" s="127">
        <v>4454736.45</v>
      </c>
      <c r="F683" s="104">
        <f t="shared" si="10"/>
        <v>30387031.150000002</v>
      </c>
    </row>
    <row r="684" spans="1:6">
      <c r="A684" s="136" t="s">
        <v>31</v>
      </c>
      <c r="B684" s="100" t="s">
        <v>204</v>
      </c>
      <c r="C684" s="133" t="s">
        <v>1158</v>
      </c>
      <c r="D684" s="127">
        <v>34761767.600000001</v>
      </c>
      <c r="E684" s="127">
        <v>4454736.45</v>
      </c>
      <c r="F684" s="104">
        <f t="shared" si="10"/>
        <v>30307031.150000002</v>
      </c>
    </row>
    <row r="685" spans="1:6" ht="31.5">
      <c r="A685" s="136" t="s">
        <v>33</v>
      </c>
      <c r="B685" s="100" t="s">
        <v>204</v>
      </c>
      <c r="C685" s="133" t="s">
        <v>1158</v>
      </c>
      <c r="D685" s="127">
        <v>80000</v>
      </c>
      <c r="E685" s="127">
        <v>0</v>
      </c>
      <c r="F685" s="104">
        <f t="shared" si="10"/>
        <v>80000</v>
      </c>
    </row>
    <row r="686" spans="1:6" ht="31.5">
      <c r="A686" s="136" t="s">
        <v>112</v>
      </c>
      <c r="B686" s="100" t="s">
        <v>204</v>
      </c>
      <c r="C686" s="133" t="s">
        <v>1159</v>
      </c>
      <c r="D686" s="127">
        <v>9300</v>
      </c>
      <c r="E686" s="127">
        <v>0</v>
      </c>
      <c r="F686" s="104">
        <f t="shared" si="10"/>
        <v>9300</v>
      </c>
    </row>
    <row r="687" spans="1:6">
      <c r="A687" s="136" t="s">
        <v>34</v>
      </c>
      <c r="B687" s="100" t="s">
        <v>204</v>
      </c>
      <c r="C687" s="133" t="s">
        <v>1159</v>
      </c>
      <c r="D687" s="127">
        <v>9300</v>
      </c>
      <c r="E687" s="127">
        <v>0</v>
      </c>
      <c r="F687" s="104">
        <f t="shared" si="10"/>
        <v>9300</v>
      </c>
    </row>
    <row r="688" spans="1:6" ht="47.25">
      <c r="A688" s="136" t="s">
        <v>1172</v>
      </c>
      <c r="B688" s="100" t="s">
        <v>204</v>
      </c>
      <c r="C688" s="133" t="s">
        <v>1160</v>
      </c>
      <c r="D688" s="127">
        <v>10498053.810000001</v>
      </c>
      <c r="E688" s="127">
        <v>891667.17</v>
      </c>
      <c r="F688" s="104">
        <f t="shared" si="10"/>
        <v>9606386.6400000006</v>
      </c>
    </row>
    <row r="689" spans="1:6">
      <c r="A689" s="136" t="s">
        <v>32</v>
      </c>
      <c r="B689" s="100" t="s">
        <v>204</v>
      </c>
      <c r="C689" s="133" t="s">
        <v>1160</v>
      </c>
      <c r="D689" s="127">
        <v>10498053.810000001</v>
      </c>
      <c r="E689" s="127">
        <v>891667.17</v>
      </c>
      <c r="F689" s="104">
        <f t="shared" si="10"/>
        <v>9606386.6400000006</v>
      </c>
    </row>
    <row r="690" spans="1:6">
      <c r="A690" s="136" t="s">
        <v>109</v>
      </c>
      <c r="B690" s="100" t="s">
        <v>204</v>
      </c>
      <c r="C690" s="133" t="s">
        <v>1161</v>
      </c>
      <c r="D690" s="127">
        <v>3206529.38</v>
      </c>
      <c r="E690" s="127">
        <v>640656.84</v>
      </c>
      <c r="F690" s="104">
        <f t="shared" si="10"/>
        <v>2565872.54</v>
      </c>
    </row>
    <row r="691" spans="1:6">
      <c r="A691" s="136" t="s">
        <v>97</v>
      </c>
      <c r="B691" s="100" t="s">
        <v>204</v>
      </c>
      <c r="C691" s="133" t="s">
        <v>1161</v>
      </c>
      <c r="D691" s="127">
        <v>142762</v>
      </c>
      <c r="E691" s="127">
        <v>17727.37</v>
      </c>
      <c r="F691" s="104">
        <f t="shared" si="10"/>
        <v>125034.63</v>
      </c>
    </row>
    <row r="692" spans="1:6">
      <c r="A692" s="136" t="s">
        <v>99</v>
      </c>
      <c r="B692" s="100" t="s">
        <v>204</v>
      </c>
      <c r="C692" s="133" t="s">
        <v>1161</v>
      </c>
      <c r="D692" s="127">
        <v>88426.43</v>
      </c>
      <c r="E692" s="127">
        <v>10307.69</v>
      </c>
      <c r="F692" s="104">
        <f t="shared" si="10"/>
        <v>78118.739999999991</v>
      </c>
    </row>
    <row r="693" spans="1:6">
      <c r="A693" s="136" t="s">
        <v>217</v>
      </c>
      <c r="B693" s="100" t="s">
        <v>204</v>
      </c>
      <c r="C693" s="133" t="s">
        <v>1161</v>
      </c>
      <c r="D693" s="127">
        <v>529894.29</v>
      </c>
      <c r="E693" s="127">
        <v>21226</v>
      </c>
      <c r="F693" s="104">
        <f t="shared" si="10"/>
        <v>508668.29000000004</v>
      </c>
    </row>
    <row r="694" spans="1:6">
      <c r="A694" s="136" t="s">
        <v>35</v>
      </c>
      <c r="B694" s="100" t="s">
        <v>204</v>
      </c>
      <c r="C694" s="133" t="s">
        <v>1161</v>
      </c>
      <c r="D694" s="127">
        <v>1270961.46</v>
      </c>
      <c r="E694" s="127">
        <v>86245.6</v>
      </c>
      <c r="F694" s="104">
        <f t="shared" si="10"/>
        <v>1184715.8599999999</v>
      </c>
    </row>
    <row r="695" spans="1:6">
      <c r="A695" s="136" t="s">
        <v>678</v>
      </c>
      <c r="B695" s="100" t="s">
        <v>204</v>
      </c>
      <c r="C695" s="133" t="s">
        <v>1161</v>
      </c>
      <c r="D695" s="127">
        <v>10000</v>
      </c>
      <c r="E695" s="127">
        <v>0</v>
      </c>
      <c r="F695" s="104">
        <f t="shared" si="10"/>
        <v>10000</v>
      </c>
    </row>
    <row r="696" spans="1:6">
      <c r="A696" s="136" t="s">
        <v>764</v>
      </c>
      <c r="B696" s="100" t="s">
        <v>204</v>
      </c>
      <c r="C696" s="133" t="s">
        <v>1161</v>
      </c>
      <c r="D696" s="127">
        <v>1164485.2</v>
      </c>
      <c r="E696" s="127">
        <v>505150.18</v>
      </c>
      <c r="F696" s="104">
        <f t="shared" si="10"/>
        <v>659335.02</v>
      </c>
    </row>
    <row r="697" spans="1:6">
      <c r="A697" s="136" t="s">
        <v>1173</v>
      </c>
      <c r="B697" s="100" t="s">
        <v>204</v>
      </c>
      <c r="C697" s="133" t="s">
        <v>1162</v>
      </c>
      <c r="D697" s="127">
        <v>970233.69</v>
      </c>
      <c r="E697" s="127">
        <v>53045.54</v>
      </c>
      <c r="F697" s="104">
        <f t="shared" si="10"/>
        <v>917188.14999999991</v>
      </c>
    </row>
    <row r="698" spans="1:6">
      <c r="A698" s="136" t="s">
        <v>99</v>
      </c>
      <c r="B698" s="100" t="s">
        <v>204</v>
      </c>
      <c r="C698" s="133" t="s">
        <v>1162</v>
      </c>
      <c r="D698" s="127">
        <v>970233.69</v>
      </c>
      <c r="E698" s="127">
        <v>53045.54</v>
      </c>
      <c r="F698" s="104">
        <f t="shared" si="10"/>
        <v>917188.14999999991</v>
      </c>
    </row>
    <row r="699" spans="1:6">
      <c r="A699" s="136" t="s">
        <v>1174</v>
      </c>
      <c r="B699" s="100" t="s">
        <v>204</v>
      </c>
      <c r="C699" s="133" t="s">
        <v>1163</v>
      </c>
      <c r="D699" s="127">
        <v>24735</v>
      </c>
      <c r="E699" s="127">
        <v>6184</v>
      </c>
      <c r="F699" s="104">
        <f t="shared" si="10"/>
        <v>18551</v>
      </c>
    </row>
    <row r="700" spans="1:6">
      <c r="A700" s="136" t="s">
        <v>679</v>
      </c>
      <c r="B700" s="100" t="s">
        <v>204</v>
      </c>
      <c r="C700" s="133" t="s">
        <v>1163</v>
      </c>
      <c r="D700" s="127">
        <v>24735</v>
      </c>
      <c r="E700" s="127">
        <v>6184</v>
      </c>
      <c r="F700" s="104">
        <f t="shared" si="10"/>
        <v>18551</v>
      </c>
    </row>
    <row r="701" spans="1:6" ht="110.25">
      <c r="A701" s="136" t="s">
        <v>688</v>
      </c>
      <c r="B701" s="100" t="s">
        <v>204</v>
      </c>
      <c r="C701" s="133" t="s">
        <v>62</v>
      </c>
      <c r="D701" s="127">
        <v>630000</v>
      </c>
      <c r="E701" s="127">
        <v>38250</v>
      </c>
      <c r="F701" s="104">
        <f t="shared" si="10"/>
        <v>591750</v>
      </c>
    </row>
    <row r="702" spans="1:6">
      <c r="A702" s="136" t="s">
        <v>689</v>
      </c>
      <c r="B702" s="100" t="s">
        <v>204</v>
      </c>
      <c r="C702" s="133" t="s">
        <v>63</v>
      </c>
      <c r="D702" s="127">
        <v>630000</v>
      </c>
      <c r="E702" s="127">
        <v>38250</v>
      </c>
      <c r="F702" s="104">
        <f t="shared" si="10"/>
        <v>591750</v>
      </c>
    </row>
    <row r="703" spans="1:6">
      <c r="A703" s="136" t="s">
        <v>322</v>
      </c>
      <c r="B703" s="100" t="s">
        <v>204</v>
      </c>
      <c r="C703" s="133" t="s">
        <v>63</v>
      </c>
      <c r="D703" s="127">
        <v>630000</v>
      </c>
      <c r="E703" s="127">
        <v>38250</v>
      </c>
      <c r="F703" s="104">
        <f t="shared" si="10"/>
        <v>591750</v>
      </c>
    </row>
    <row r="704" spans="1:6" ht="63">
      <c r="A704" s="136" t="s">
        <v>789</v>
      </c>
      <c r="B704" s="100" t="s">
        <v>204</v>
      </c>
      <c r="C704" s="133" t="s">
        <v>297</v>
      </c>
      <c r="D704" s="127">
        <v>116400</v>
      </c>
      <c r="E704" s="127">
        <v>0</v>
      </c>
      <c r="F704" s="104">
        <f t="shared" si="10"/>
        <v>116400</v>
      </c>
    </row>
    <row r="705" spans="1:6">
      <c r="A705" s="136" t="s">
        <v>997</v>
      </c>
      <c r="B705" s="100" t="s">
        <v>204</v>
      </c>
      <c r="C705" s="133" t="s">
        <v>298</v>
      </c>
      <c r="D705" s="127">
        <v>116400</v>
      </c>
      <c r="E705" s="127">
        <v>0</v>
      </c>
      <c r="F705" s="104">
        <f t="shared" si="10"/>
        <v>116400</v>
      </c>
    </row>
    <row r="706" spans="1:6" ht="47.25">
      <c r="A706" s="136" t="s">
        <v>948</v>
      </c>
      <c r="B706" s="100" t="s">
        <v>204</v>
      </c>
      <c r="C706" s="133" t="s">
        <v>298</v>
      </c>
      <c r="D706" s="127">
        <v>116400</v>
      </c>
      <c r="E706" s="127">
        <v>0</v>
      </c>
      <c r="F706" s="104">
        <f t="shared" si="10"/>
        <v>116400</v>
      </c>
    </row>
    <row r="707" spans="1:6" ht="63">
      <c r="A707" s="136" t="s">
        <v>789</v>
      </c>
      <c r="B707" s="100" t="s">
        <v>204</v>
      </c>
      <c r="C707" s="133" t="s">
        <v>862</v>
      </c>
      <c r="D707" s="127">
        <v>1047540</v>
      </c>
      <c r="E707" s="127">
        <v>0</v>
      </c>
      <c r="F707" s="104">
        <f t="shared" si="10"/>
        <v>1047540</v>
      </c>
    </row>
    <row r="708" spans="1:6">
      <c r="A708" s="136" t="s">
        <v>997</v>
      </c>
      <c r="B708" s="100" t="s">
        <v>204</v>
      </c>
      <c r="C708" s="133" t="s">
        <v>863</v>
      </c>
      <c r="D708" s="127">
        <v>1047540</v>
      </c>
      <c r="E708" s="127">
        <v>0</v>
      </c>
      <c r="F708" s="104">
        <f t="shared" si="10"/>
        <v>1047540</v>
      </c>
    </row>
    <row r="709" spans="1:6" ht="47.25">
      <c r="A709" s="136" t="s">
        <v>948</v>
      </c>
      <c r="B709" s="100" t="s">
        <v>204</v>
      </c>
      <c r="C709" s="133" t="s">
        <v>863</v>
      </c>
      <c r="D709" s="127">
        <v>1047540</v>
      </c>
      <c r="E709" s="127">
        <v>0</v>
      </c>
      <c r="F709" s="104">
        <f t="shared" si="10"/>
        <v>1047540</v>
      </c>
    </row>
    <row r="710" spans="1:6" ht="31.5">
      <c r="A710" s="136" t="s">
        <v>983</v>
      </c>
      <c r="B710" s="100" t="s">
        <v>204</v>
      </c>
      <c r="C710" s="133" t="s">
        <v>559</v>
      </c>
      <c r="D710" s="127">
        <v>37815</v>
      </c>
      <c r="E710" s="127">
        <v>0</v>
      </c>
      <c r="F710" s="104">
        <f t="shared" si="10"/>
        <v>37815</v>
      </c>
    </row>
    <row r="711" spans="1:6">
      <c r="A711" s="136" t="s">
        <v>997</v>
      </c>
      <c r="B711" s="100" t="s">
        <v>204</v>
      </c>
      <c r="C711" s="133" t="s">
        <v>1164</v>
      </c>
      <c r="D711" s="127">
        <v>37815</v>
      </c>
      <c r="E711" s="127">
        <v>0</v>
      </c>
      <c r="F711" s="104">
        <f t="shared" si="10"/>
        <v>37815</v>
      </c>
    </row>
    <row r="712" spans="1:6" ht="31.5">
      <c r="A712" s="136" t="s">
        <v>23</v>
      </c>
      <c r="B712" s="100" t="s">
        <v>204</v>
      </c>
      <c r="C712" s="133" t="s">
        <v>1164</v>
      </c>
      <c r="D712" s="127">
        <v>37815</v>
      </c>
      <c r="E712" s="127">
        <v>0</v>
      </c>
      <c r="F712" s="104">
        <f t="shared" si="10"/>
        <v>37815</v>
      </c>
    </row>
    <row r="713" spans="1:6" ht="31.5">
      <c r="A713" s="136" t="s">
        <v>983</v>
      </c>
      <c r="B713" s="100" t="s">
        <v>204</v>
      </c>
      <c r="C713" s="133" t="s">
        <v>524</v>
      </c>
      <c r="D713" s="127">
        <v>15219500</v>
      </c>
      <c r="E713" s="127">
        <v>0</v>
      </c>
      <c r="F713" s="104">
        <f t="shared" ref="F713:F776" si="11">D713-E713</f>
        <v>15219500</v>
      </c>
    </row>
    <row r="714" spans="1:6">
      <c r="A714" s="136" t="s">
        <v>997</v>
      </c>
      <c r="B714" s="100" t="s">
        <v>204</v>
      </c>
      <c r="C714" s="133" t="s">
        <v>1165</v>
      </c>
      <c r="D714" s="127">
        <v>15219500</v>
      </c>
      <c r="E714" s="127">
        <v>0</v>
      </c>
      <c r="F714" s="104">
        <f t="shared" si="11"/>
        <v>15219500</v>
      </c>
    </row>
    <row r="715" spans="1:6" ht="31.5">
      <c r="A715" s="136" t="s">
        <v>23</v>
      </c>
      <c r="B715" s="100" t="s">
        <v>204</v>
      </c>
      <c r="C715" s="133" t="s">
        <v>1165</v>
      </c>
      <c r="D715" s="127">
        <v>15219500</v>
      </c>
      <c r="E715" s="127">
        <v>0</v>
      </c>
      <c r="F715" s="104">
        <f t="shared" si="11"/>
        <v>15219500</v>
      </c>
    </row>
    <row r="716" spans="1:6" ht="31.5">
      <c r="A716" s="136" t="s">
        <v>983</v>
      </c>
      <c r="B716" s="100" t="s">
        <v>204</v>
      </c>
      <c r="C716" s="133" t="s">
        <v>864</v>
      </c>
      <c r="D716" s="127">
        <v>10426571.91</v>
      </c>
      <c r="E716" s="127">
        <v>0</v>
      </c>
      <c r="F716" s="104">
        <f t="shared" si="11"/>
        <v>10426571.91</v>
      </c>
    </row>
    <row r="717" spans="1:6">
      <c r="A717" s="136" t="s">
        <v>997</v>
      </c>
      <c r="B717" s="100" t="s">
        <v>204</v>
      </c>
      <c r="C717" s="133" t="s">
        <v>865</v>
      </c>
      <c r="D717" s="127">
        <v>10426571.91</v>
      </c>
      <c r="E717" s="127">
        <v>0</v>
      </c>
      <c r="F717" s="104">
        <f t="shared" si="11"/>
        <v>10426571.91</v>
      </c>
    </row>
    <row r="718" spans="1:6" ht="31.5">
      <c r="A718" s="136" t="s">
        <v>23</v>
      </c>
      <c r="B718" s="100" t="s">
        <v>204</v>
      </c>
      <c r="C718" s="133" t="s">
        <v>865</v>
      </c>
      <c r="D718" s="127">
        <v>10426571.91</v>
      </c>
      <c r="E718" s="127">
        <v>0</v>
      </c>
      <c r="F718" s="104">
        <f t="shared" si="11"/>
        <v>10426571.91</v>
      </c>
    </row>
    <row r="719" spans="1:6" ht="94.5">
      <c r="A719" s="136" t="s">
        <v>1058</v>
      </c>
      <c r="B719" s="100" t="s">
        <v>204</v>
      </c>
      <c r="C719" s="133" t="s">
        <v>402</v>
      </c>
      <c r="D719" s="127">
        <v>876500</v>
      </c>
      <c r="E719" s="127">
        <v>0</v>
      </c>
      <c r="F719" s="104">
        <f t="shared" si="11"/>
        <v>876500</v>
      </c>
    </row>
    <row r="720" spans="1:6">
      <c r="A720" s="136" t="s">
        <v>997</v>
      </c>
      <c r="B720" s="100" t="s">
        <v>204</v>
      </c>
      <c r="C720" s="133" t="s">
        <v>1166</v>
      </c>
      <c r="D720" s="127">
        <v>876500</v>
      </c>
      <c r="E720" s="127">
        <v>0</v>
      </c>
      <c r="F720" s="104">
        <f t="shared" si="11"/>
        <v>876500</v>
      </c>
    </row>
    <row r="721" spans="1:6" ht="31.5">
      <c r="A721" s="136" t="s">
        <v>23</v>
      </c>
      <c r="B721" s="100" t="s">
        <v>204</v>
      </c>
      <c r="C721" s="133" t="s">
        <v>1166</v>
      </c>
      <c r="D721" s="127">
        <v>876500</v>
      </c>
      <c r="E721" s="127">
        <v>0</v>
      </c>
      <c r="F721" s="104">
        <f t="shared" si="11"/>
        <v>876500</v>
      </c>
    </row>
    <row r="722" spans="1:6" ht="47.25">
      <c r="A722" s="136" t="s">
        <v>984</v>
      </c>
      <c r="B722" s="100" t="s">
        <v>204</v>
      </c>
      <c r="C722" s="133" t="s">
        <v>64</v>
      </c>
      <c r="D722" s="127">
        <v>120000</v>
      </c>
      <c r="E722" s="127">
        <v>0</v>
      </c>
      <c r="F722" s="104">
        <f t="shared" si="11"/>
        <v>120000</v>
      </c>
    </row>
    <row r="723" spans="1:6">
      <c r="A723" s="136" t="s">
        <v>997</v>
      </c>
      <c r="B723" s="100" t="s">
        <v>204</v>
      </c>
      <c r="C723" s="133" t="s">
        <v>1167</v>
      </c>
      <c r="D723" s="127">
        <v>120000</v>
      </c>
      <c r="E723" s="127">
        <v>0</v>
      </c>
      <c r="F723" s="104">
        <f t="shared" si="11"/>
        <v>120000</v>
      </c>
    </row>
    <row r="724" spans="1:6" ht="31.5">
      <c r="A724" s="136" t="s">
        <v>23</v>
      </c>
      <c r="B724" s="100" t="s">
        <v>204</v>
      </c>
      <c r="C724" s="133" t="s">
        <v>1167</v>
      </c>
      <c r="D724" s="127">
        <v>120000</v>
      </c>
      <c r="E724" s="127">
        <v>0</v>
      </c>
      <c r="F724" s="104">
        <f t="shared" si="11"/>
        <v>120000</v>
      </c>
    </row>
    <row r="725" spans="1:6">
      <c r="A725" s="144" t="s">
        <v>82</v>
      </c>
      <c r="B725" s="101" t="s">
        <v>204</v>
      </c>
      <c r="C725" s="145" t="s">
        <v>467</v>
      </c>
      <c r="D725" s="129">
        <v>859649.2</v>
      </c>
      <c r="E725" s="129">
        <v>67664.3</v>
      </c>
      <c r="F725" s="110">
        <f t="shared" si="11"/>
        <v>791984.89999999991</v>
      </c>
    </row>
    <row r="726" spans="1:6">
      <c r="A726" s="144" t="s">
        <v>246</v>
      </c>
      <c r="B726" s="101" t="s">
        <v>204</v>
      </c>
      <c r="C726" s="145" t="s">
        <v>67</v>
      </c>
      <c r="D726" s="129">
        <v>859649.2</v>
      </c>
      <c r="E726" s="129">
        <v>67664.3</v>
      </c>
      <c r="F726" s="110">
        <f t="shared" si="11"/>
        <v>791984.89999999991</v>
      </c>
    </row>
    <row r="727" spans="1:6" ht="47.25">
      <c r="A727" s="136" t="s">
        <v>616</v>
      </c>
      <c r="B727" s="100" t="s">
        <v>204</v>
      </c>
      <c r="C727" s="133" t="s">
        <v>68</v>
      </c>
      <c r="D727" s="127">
        <v>859649.2</v>
      </c>
      <c r="E727" s="127">
        <v>67664.3</v>
      </c>
      <c r="F727" s="104">
        <f t="shared" si="11"/>
        <v>791984.89999999991</v>
      </c>
    </row>
    <row r="728" spans="1:6" ht="31.5">
      <c r="A728" s="136" t="s">
        <v>1177</v>
      </c>
      <c r="B728" s="100" t="s">
        <v>204</v>
      </c>
      <c r="C728" s="133" t="s">
        <v>339</v>
      </c>
      <c r="D728" s="127">
        <v>859649.2</v>
      </c>
      <c r="E728" s="127">
        <v>67664.3</v>
      </c>
      <c r="F728" s="104">
        <f t="shared" si="11"/>
        <v>791984.89999999991</v>
      </c>
    </row>
    <row r="729" spans="1:6">
      <c r="A729" s="136" t="s">
        <v>1031</v>
      </c>
      <c r="B729" s="100" t="s">
        <v>204</v>
      </c>
      <c r="C729" s="133" t="s">
        <v>339</v>
      </c>
      <c r="D729" s="127">
        <v>859649.2</v>
      </c>
      <c r="E729" s="127">
        <v>67664.3</v>
      </c>
      <c r="F729" s="104">
        <f t="shared" si="11"/>
        <v>791984.89999999991</v>
      </c>
    </row>
    <row r="730" spans="1:6">
      <c r="A730" s="144" t="s">
        <v>739</v>
      </c>
      <c r="B730" s="101" t="s">
        <v>204</v>
      </c>
      <c r="C730" s="145" t="s">
        <v>961</v>
      </c>
      <c r="D730" s="129">
        <v>266759489.61000001</v>
      </c>
      <c r="E730" s="129">
        <v>21805587.75</v>
      </c>
      <c r="F730" s="110">
        <f t="shared" si="11"/>
        <v>244953901.86000001</v>
      </c>
    </row>
    <row r="731" spans="1:6">
      <c r="A731" s="144" t="s">
        <v>1055</v>
      </c>
      <c r="B731" s="101" t="s">
        <v>204</v>
      </c>
      <c r="C731" s="145" t="s">
        <v>962</v>
      </c>
      <c r="D731" s="129">
        <v>564978.66</v>
      </c>
      <c r="E731" s="129">
        <v>46615.4</v>
      </c>
      <c r="F731" s="110">
        <f t="shared" si="11"/>
        <v>518363.26</v>
      </c>
    </row>
    <row r="732" spans="1:6">
      <c r="A732" s="144" t="s">
        <v>527</v>
      </c>
      <c r="B732" s="101" t="s">
        <v>204</v>
      </c>
      <c r="C732" s="145" t="s">
        <v>963</v>
      </c>
      <c r="D732" s="129">
        <v>564978.66</v>
      </c>
      <c r="E732" s="129">
        <v>46615.4</v>
      </c>
      <c r="F732" s="110">
        <f t="shared" si="11"/>
        <v>518363.26</v>
      </c>
    </row>
    <row r="733" spans="1:6" ht="78.75">
      <c r="A733" s="136" t="s">
        <v>302</v>
      </c>
      <c r="B733" s="100" t="s">
        <v>204</v>
      </c>
      <c r="C733" s="133" t="s">
        <v>866</v>
      </c>
      <c r="D733" s="127">
        <v>564978.66</v>
      </c>
      <c r="E733" s="127">
        <v>46615.4</v>
      </c>
      <c r="F733" s="104">
        <f t="shared" si="11"/>
        <v>518363.26</v>
      </c>
    </row>
    <row r="734" spans="1:6" ht="31.5">
      <c r="A734" s="136" t="s">
        <v>1177</v>
      </c>
      <c r="B734" s="100" t="s">
        <v>204</v>
      </c>
      <c r="C734" s="133" t="s">
        <v>867</v>
      </c>
      <c r="D734" s="127">
        <v>564978.66</v>
      </c>
      <c r="E734" s="127">
        <v>46615.4</v>
      </c>
      <c r="F734" s="104">
        <f t="shared" si="11"/>
        <v>518363.26</v>
      </c>
    </row>
    <row r="735" spans="1:6" ht="31.5">
      <c r="A735" s="136" t="s">
        <v>356</v>
      </c>
      <c r="B735" s="100" t="s">
        <v>204</v>
      </c>
      <c r="C735" s="133" t="s">
        <v>867</v>
      </c>
      <c r="D735" s="127">
        <v>564978.66</v>
      </c>
      <c r="E735" s="127">
        <v>46615.4</v>
      </c>
      <c r="F735" s="104">
        <f t="shared" si="11"/>
        <v>518363.26</v>
      </c>
    </row>
    <row r="736" spans="1:6">
      <c r="A736" s="144" t="s">
        <v>149</v>
      </c>
      <c r="B736" s="101" t="s">
        <v>204</v>
      </c>
      <c r="C736" s="145" t="s">
        <v>366</v>
      </c>
      <c r="D736" s="129">
        <v>95176535.299999997</v>
      </c>
      <c r="E736" s="129">
        <v>8337621.1299999999</v>
      </c>
      <c r="F736" s="110">
        <f t="shared" si="11"/>
        <v>86838914.170000002</v>
      </c>
    </row>
    <row r="737" spans="1:6">
      <c r="A737" s="144" t="s">
        <v>166</v>
      </c>
      <c r="B737" s="101" t="s">
        <v>204</v>
      </c>
      <c r="C737" s="145" t="s">
        <v>367</v>
      </c>
      <c r="D737" s="129">
        <v>95154105.950000003</v>
      </c>
      <c r="E737" s="129">
        <v>8337621.1299999999</v>
      </c>
      <c r="F737" s="110">
        <f t="shared" si="11"/>
        <v>86816484.820000008</v>
      </c>
    </row>
    <row r="738" spans="1:6" ht="31.5">
      <c r="A738" s="136" t="s">
        <v>179</v>
      </c>
      <c r="B738" s="100" t="s">
        <v>204</v>
      </c>
      <c r="C738" s="133" t="s">
        <v>368</v>
      </c>
      <c r="D738" s="127">
        <v>94279105.950000003</v>
      </c>
      <c r="E738" s="127">
        <v>8337621.1299999999</v>
      </c>
      <c r="F738" s="104">
        <f t="shared" si="11"/>
        <v>85941484.820000008</v>
      </c>
    </row>
    <row r="739" spans="1:6" ht="47.25">
      <c r="A739" s="136" t="s">
        <v>996</v>
      </c>
      <c r="B739" s="100" t="s">
        <v>204</v>
      </c>
      <c r="C739" s="133" t="s">
        <v>340</v>
      </c>
      <c r="D739" s="127">
        <v>94279105.950000003</v>
      </c>
      <c r="E739" s="127">
        <v>8337621.1299999999</v>
      </c>
      <c r="F739" s="104">
        <f t="shared" si="11"/>
        <v>85941484.820000008</v>
      </c>
    </row>
    <row r="740" spans="1:6" ht="31.5">
      <c r="A740" s="136" t="s">
        <v>23</v>
      </c>
      <c r="B740" s="100" t="s">
        <v>204</v>
      </c>
      <c r="C740" s="133" t="s">
        <v>340</v>
      </c>
      <c r="D740" s="127">
        <v>94279105.950000003</v>
      </c>
      <c r="E740" s="127">
        <v>8337621.1299999999</v>
      </c>
      <c r="F740" s="104">
        <f t="shared" si="11"/>
        <v>85941484.820000008</v>
      </c>
    </row>
    <row r="741" spans="1:6" ht="63">
      <c r="A741" s="136" t="s">
        <v>790</v>
      </c>
      <c r="B741" s="100" t="s">
        <v>204</v>
      </c>
      <c r="C741" s="133" t="s">
        <v>868</v>
      </c>
      <c r="D741" s="127">
        <v>875000</v>
      </c>
      <c r="E741" s="127">
        <v>0</v>
      </c>
      <c r="F741" s="104">
        <f t="shared" si="11"/>
        <v>875000</v>
      </c>
    </row>
    <row r="742" spans="1:6">
      <c r="A742" s="136" t="s">
        <v>997</v>
      </c>
      <c r="B742" s="100" t="s">
        <v>204</v>
      </c>
      <c r="C742" s="133" t="s">
        <v>869</v>
      </c>
      <c r="D742" s="127">
        <v>875000</v>
      </c>
      <c r="E742" s="127">
        <v>0</v>
      </c>
      <c r="F742" s="104">
        <f t="shared" si="11"/>
        <v>875000</v>
      </c>
    </row>
    <row r="743" spans="1:6" ht="47.25">
      <c r="A743" s="136" t="s">
        <v>948</v>
      </c>
      <c r="B743" s="100" t="s">
        <v>204</v>
      </c>
      <c r="C743" s="133" t="s">
        <v>869</v>
      </c>
      <c r="D743" s="127">
        <v>875000</v>
      </c>
      <c r="E743" s="127">
        <v>0</v>
      </c>
      <c r="F743" s="104">
        <f t="shared" si="11"/>
        <v>875000</v>
      </c>
    </row>
    <row r="744" spans="1:6" ht="31.5">
      <c r="A744" s="144" t="s">
        <v>424</v>
      </c>
      <c r="B744" s="101" t="s">
        <v>204</v>
      </c>
      <c r="C744" s="145" t="s">
        <v>661</v>
      </c>
      <c r="D744" s="129">
        <v>22429.35</v>
      </c>
      <c r="E744" s="129">
        <v>0</v>
      </c>
      <c r="F744" s="110">
        <f t="shared" si="11"/>
        <v>22429.35</v>
      </c>
    </row>
    <row r="745" spans="1:6" ht="31.5">
      <c r="A745" s="136" t="s">
        <v>208</v>
      </c>
      <c r="B745" s="100" t="s">
        <v>204</v>
      </c>
      <c r="C745" s="133" t="s">
        <v>662</v>
      </c>
      <c r="D745" s="127">
        <v>22429.35</v>
      </c>
      <c r="E745" s="127">
        <v>0</v>
      </c>
      <c r="F745" s="104">
        <f t="shared" si="11"/>
        <v>22429.35</v>
      </c>
    </row>
    <row r="746" spans="1:6">
      <c r="A746" s="136" t="s">
        <v>109</v>
      </c>
      <c r="B746" s="100" t="s">
        <v>204</v>
      </c>
      <c r="C746" s="133" t="s">
        <v>663</v>
      </c>
      <c r="D746" s="127">
        <v>22429.35</v>
      </c>
      <c r="E746" s="127">
        <v>0</v>
      </c>
      <c r="F746" s="104">
        <f t="shared" si="11"/>
        <v>22429.35</v>
      </c>
    </row>
    <row r="747" spans="1:6">
      <c r="A747" s="136" t="s">
        <v>35</v>
      </c>
      <c r="B747" s="100" t="s">
        <v>204</v>
      </c>
      <c r="C747" s="133" t="s">
        <v>663</v>
      </c>
      <c r="D747" s="127">
        <v>22429.35</v>
      </c>
      <c r="E747" s="127">
        <v>0</v>
      </c>
      <c r="F747" s="104">
        <f t="shared" si="11"/>
        <v>22429.35</v>
      </c>
    </row>
    <row r="748" spans="1:6">
      <c r="A748" s="144" t="s">
        <v>499</v>
      </c>
      <c r="B748" s="101" t="s">
        <v>204</v>
      </c>
      <c r="C748" s="145" t="s">
        <v>369</v>
      </c>
      <c r="D748" s="129">
        <v>171017975.65000001</v>
      </c>
      <c r="E748" s="129">
        <v>13421351.220000001</v>
      </c>
      <c r="F748" s="110">
        <f t="shared" si="11"/>
        <v>157596624.43000001</v>
      </c>
    </row>
    <row r="749" spans="1:6">
      <c r="A749" s="144" t="s">
        <v>354</v>
      </c>
      <c r="B749" s="101" t="s">
        <v>204</v>
      </c>
      <c r="C749" s="145" t="s">
        <v>520</v>
      </c>
      <c r="D749" s="129">
        <v>148948410.33000001</v>
      </c>
      <c r="E749" s="129">
        <v>10562535.800000001</v>
      </c>
      <c r="F749" s="110">
        <f t="shared" si="11"/>
        <v>138385874.53</v>
      </c>
    </row>
    <row r="750" spans="1:6" ht="78.75">
      <c r="A750" s="136" t="s">
        <v>462</v>
      </c>
      <c r="B750" s="100" t="s">
        <v>204</v>
      </c>
      <c r="C750" s="133" t="s">
        <v>65</v>
      </c>
      <c r="D750" s="127">
        <v>8972100</v>
      </c>
      <c r="E750" s="127">
        <v>0</v>
      </c>
      <c r="F750" s="104">
        <f t="shared" si="11"/>
        <v>8972100</v>
      </c>
    </row>
    <row r="751" spans="1:6">
      <c r="A751" s="136" t="s">
        <v>997</v>
      </c>
      <c r="B751" s="100" t="s">
        <v>204</v>
      </c>
      <c r="C751" s="133" t="s">
        <v>341</v>
      </c>
      <c r="D751" s="127">
        <v>8972100</v>
      </c>
      <c r="E751" s="127">
        <v>0</v>
      </c>
      <c r="F751" s="104">
        <f t="shared" si="11"/>
        <v>8972100</v>
      </c>
    </row>
    <row r="752" spans="1:6" ht="31.5">
      <c r="A752" s="136" t="s">
        <v>23</v>
      </c>
      <c r="B752" s="100" t="s">
        <v>204</v>
      </c>
      <c r="C752" s="133" t="s">
        <v>341</v>
      </c>
      <c r="D752" s="127">
        <v>8972100</v>
      </c>
      <c r="E752" s="127">
        <v>0</v>
      </c>
      <c r="F752" s="104">
        <f t="shared" si="11"/>
        <v>8972100</v>
      </c>
    </row>
    <row r="753" spans="1:6" ht="78.75">
      <c r="A753" s="136" t="s">
        <v>462</v>
      </c>
      <c r="B753" s="100" t="s">
        <v>204</v>
      </c>
      <c r="C753" s="133" t="s">
        <v>870</v>
      </c>
      <c r="D753" s="127">
        <v>10505417.699999999</v>
      </c>
      <c r="E753" s="127">
        <v>0</v>
      </c>
      <c r="F753" s="104">
        <f t="shared" si="11"/>
        <v>10505417.699999999</v>
      </c>
    </row>
    <row r="754" spans="1:6">
      <c r="A754" s="136" t="s">
        <v>997</v>
      </c>
      <c r="B754" s="100" t="s">
        <v>204</v>
      </c>
      <c r="C754" s="133" t="s">
        <v>871</v>
      </c>
      <c r="D754" s="127">
        <v>10505417.699999999</v>
      </c>
      <c r="E754" s="127">
        <v>0</v>
      </c>
      <c r="F754" s="104">
        <f t="shared" si="11"/>
        <v>10505417.699999999</v>
      </c>
    </row>
    <row r="755" spans="1:6" ht="31.5">
      <c r="A755" s="136" t="s">
        <v>23</v>
      </c>
      <c r="B755" s="100" t="s">
        <v>204</v>
      </c>
      <c r="C755" s="133" t="s">
        <v>871</v>
      </c>
      <c r="D755" s="127">
        <v>10505417.699999999</v>
      </c>
      <c r="E755" s="127">
        <v>0</v>
      </c>
      <c r="F755" s="104">
        <f t="shared" si="11"/>
        <v>10505417.699999999</v>
      </c>
    </row>
    <row r="756" spans="1:6" ht="31.5">
      <c r="A756" s="136" t="s">
        <v>941</v>
      </c>
      <c r="B756" s="100" t="s">
        <v>204</v>
      </c>
      <c r="C756" s="133" t="s">
        <v>160</v>
      </c>
      <c r="D756" s="127">
        <v>8582003.1799999997</v>
      </c>
      <c r="E756" s="127">
        <v>555538.36</v>
      </c>
      <c r="F756" s="104">
        <f t="shared" si="11"/>
        <v>8026464.8199999994</v>
      </c>
    </row>
    <row r="757" spans="1:6" ht="47.25">
      <c r="A757" s="136" t="s">
        <v>996</v>
      </c>
      <c r="B757" s="100" t="s">
        <v>204</v>
      </c>
      <c r="C757" s="133" t="s">
        <v>342</v>
      </c>
      <c r="D757" s="127">
        <v>8582003.1799999997</v>
      </c>
      <c r="E757" s="127">
        <v>555538.36</v>
      </c>
      <c r="F757" s="104">
        <f t="shared" si="11"/>
        <v>8026464.8199999994</v>
      </c>
    </row>
    <row r="758" spans="1:6" ht="31.5">
      <c r="A758" s="136" t="s">
        <v>23</v>
      </c>
      <c r="B758" s="100" t="s">
        <v>204</v>
      </c>
      <c r="C758" s="133" t="s">
        <v>342</v>
      </c>
      <c r="D758" s="127">
        <v>8582003.1799999997</v>
      </c>
      <c r="E758" s="127">
        <v>555538.36</v>
      </c>
      <c r="F758" s="104">
        <f t="shared" si="11"/>
        <v>8026464.8199999994</v>
      </c>
    </row>
    <row r="759" spans="1:6" ht="47.25">
      <c r="A759" s="136" t="s">
        <v>455</v>
      </c>
      <c r="B759" s="100" t="s">
        <v>204</v>
      </c>
      <c r="C759" s="133" t="s">
        <v>1045</v>
      </c>
      <c r="D759" s="127">
        <v>32812471.530000001</v>
      </c>
      <c r="E759" s="127">
        <v>2351913.34</v>
      </c>
      <c r="F759" s="104">
        <f t="shared" si="11"/>
        <v>30460558.190000001</v>
      </c>
    </row>
    <row r="760" spans="1:6" ht="47.25">
      <c r="A760" s="136" t="s">
        <v>1001</v>
      </c>
      <c r="B760" s="100" t="s">
        <v>204</v>
      </c>
      <c r="C760" s="133" t="s">
        <v>343</v>
      </c>
      <c r="D760" s="127">
        <v>32812471.530000001</v>
      </c>
      <c r="E760" s="127">
        <v>2351913.34</v>
      </c>
      <c r="F760" s="104">
        <f t="shared" si="11"/>
        <v>30460558.190000001</v>
      </c>
    </row>
    <row r="761" spans="1:6" ht="31.5">
      <c r="A761" s="136" t="s">
        <v>23</v>
      </c>
      <c r="B761" s="100" t="s">
        <v>204</v>
      </c>
      <c r="C761" s="133" t="s">
        <v>343</v>
      </c>
      <c r="D761" s="127">
        <v>32812471.530000001</v>
      </c>
      <c r="E761" s="127">
        <v>2351913.34</v>
      </c>
      <c r="F761" s="104">
        <f t="shared" si="11"/>
        <v>30460558.190000001</v>
      </c>
    </row>
    <row r="762" spans="1:6" ht="31.5">
      <c r="A762" s="136" t="s">
        <v>365</v>
      </c>
      <c r="B762" s="100" t="s">
        <v>204</v>
      </c>
      <c r="C762" s="133" t="s">
        <v>1046</v>
      </c>
      <c r="D762" s="127">
        <v>87160117.920000002</v>
      </c>
      <c r="E762" s="127">
        <v>7655084.0999999996</v>
      </c>
      <c r="F762" s="104">
        <f t="shared" si="11"/>
        <v>79505033.820000008</v>
      </c>
    </row>
    <row r="763" spans="1:6" ht="47.25">
      <c r="A763" s="136" t="s">
        <v>996</v>
      </c>
      <c r="B763" s="100" t="s">
        <v>204</v>
      </c>
      <c r="C763" s="133" t="s">
        <v>344</v>
      </c>
      <c r="D763" s="127">
        <v>87160117.920000002</v>
      </c>
      <c r="E763" s="127">
        <v>7655084.0999999996</v>
      </c>
      <c r="F763" s="104">
        <f t="shared" si="11"/>
        <v>79505033.820000008</v>
      </c>
    </row>
    <row r="764" spans="1:6" ht="31.5">
      <c r="A764" s="136" t="s">
        <v>23</v>
      </c>
      <c r="B764" s="100" t="s">
        <v>204</v>
      </c>
      <c r="C764" s="133" t="s">
        <v>344</v>
      </c>
      <c r="D764" s="127">
        <v>87160117.920000002</v>
      </c>
      <c r="E764" s="127">
        <v>7655084.0999999996</v>
      </c>
      <c r="F764" s="104">
        <f t="shared" si="11"/>
        <v>79505033.820000008</v>
      </c>
    </row>
    <row r="765" spans="1:6" ht="63">
      <c r="A765" s="136" t="s">
        <v>218</v>
      </c>
      <c r="B765" s="100" t="s">
        <v>204</v>
      </c>
      <c r="C765" s="133" t="s">
        <v>635</v>
      </c>
      <c r="D765" s="127">
        <v>150000</v>
      </c>
      <c r="E765" s="127">
        <v>0</v>
      </c>
      <c r="F765" s="104">
        <f t="shared" si="11"/>
        <v>150000</v>
      </c>
    </row>
    <row r="766" spans="1:6">
      <c r="A766" s="136" t="s">
        <v>219</v>
      </c>
      <c r="B766" s="100" t="s">
        <v>204</v>
      </c>
      <c r="C766" s="133" t="s">
        <v>636</v>
      </c>
      <c r="D766" s="127">
        <v>150000</v>
      </c>
      <c r="E766" s="127">
        <v>0</v>
      </c>
      <c r="F766" s="104">
        <f t="shared" si="11"/>
        <v>150000</v>
      </c>
    </row>
    <row r="767" spans="1:6">
      <c r="A767" s="136" t="s">
        <v>322</v>
      </c>
      <c r="B767" s="100" t="s">
        <v>204</v>
      </c>
      <c r="C767" s="133" t="s">
        <v>636</v>
      </c>
      <c r="D767" s="127">
        <v>150000</v>
      </c>
      <c r="E767" s="127">
        <v>0</v>
      </c>
      <c r="F767" s="104">
        <f t="shared" si="11"/>
        <v>150000</v>
      </c>
    </row>
    <row r="768" spans="1:6" ht="31.5">
      <c r="A768" s="136" t="s">
        <v>463</v>
      </c>
      <c r="B768" s="100" t="s">
        <v>204</v>
      </c>
      <c r="C768" s="133" t="s">
        <v>1060</v>
      </c>
      <c r="D768" s="127">
        <v>188000</v>
      </c>
      <c r="E768" s="127">
        <v>0</v>
      </c>
      <c r="F768" s="104">
        <f t="shared" si="11"/>
        <v>188000</v>
      </c>
    </row>
    <row r="769" spans="1:6">
      <c r="A769" s="136" t="s">
        <v>1000</v>
      </c>
      <c r="B769" s="100" t="s">
        <v>204</v>
      </c>
      <c r="C769" s="133" t="s">
        <v>345</v>
      </c>
      <c r="D769" s="127">
        <v>188000</v>
      </c>
      <c r="E769" s="127">
        <v>0</v>
      </c>
      <c r="F769" s="104">
        <f t="shared" si="11"/>
        <v>188000</v>
      </c>
    </row>
    <row r="770" spans="1:6" ht="47.25">
      <c r="A770" s="136" t="s">
        <v>948</v>
      </c>
      <c r="B770" s="100" t="s">
        <v>204</v>
      </c>
      <c r="C770" s="133" t="s">
        <v>345</v>
      </c>
      <c r="D770" s="127">
        <v>188000</v>
      </c>
      <c r="E770" s="127">
        <v>0</v>
      </c>
      <c r="F770" s="104">
        <f t="shared" si="11"/>
        <v>188000</v>
      </c>
    </row>
    <row r="771" spans="1:6" ht="63">
      <c r="A771" s="136" t="s">
        <v>791</v>
      </c>
      <c r="B771" s="100" t="s">
        <v>204</v>
      </c>
      <c r="C771" s="133" t="s">
        <v>872</v>
      </c>
      <c r="D771" s="127">
        <v>578300</v>
      </c>
      <c r="E771" s="127">
        <v>0</v>
      </c>
      <c r="F771" s="104">
        <f t="shared" si="11"/>
        <v>578300</v>
      </c>
    </row>
    <row r="772" spans="1:6">
      <c r="A772" s="136" t="s">
        <v>997</v>
      </c>
      <c r="B772" s="100" t="s">
        <v>204</v>
      </c>
      <c r="C772" s="133" t="s">
        <v>873</v>
      </c>
      <c r="D772" s="127">
        <v>578300</v>
      </c>
      <c r="E772" s="127">
        <v>0</v>
      </c>
      <c r="F772" s="104">
        <f t="shared" si="11"/>
        <v>578300</v>
      </c>
    </row>
    <row r="773" spans="1:6" ht="47.25">
      <c r="A773" s="136" t="s">
        <v>948</v>
      </c>
      <c r="B773" s="100" t="s">
        <v>204</v>
      </c>
      <c r="C773" s="133" t="s">
        <v>873</v>
      </c>
      <c r="D773" s="127">
        <v>578300</v>
      </c>
      <c r="E773" s="127">
        <v>0</v>
      </c>
      <c r="F773" s="104">
        <f t="shared" si="11"/>
        <v>578300</v>
      </c>
    </row>
    <row r="774" spans="1:6">
      <c r="A774" s="144" t="s">
        <v>557</v>
      </c>
      <c r="B774" s="101" t="s">
        <v>204</v>
      </c>
      <c r="C774" s="145" t="s">
        <v>1047</v>
      </c>
      <c r="D774" s="129">
        <v>22069565.32</v>
      </c>
      <c r="E774" s="129">
        <v>2858815.42</v>
      </c>
      <c r="F774" s="110">
        <f t="shared" si="11"/>
        <v>19210749.899999999</v>
      </c>
    </row>
    <row r="775" spans="1:6" ht="31.5">
      <c r="A775" s="136" t="s">
        <v>208</v>
      </c>
      <c r="B775" s="100" t="s">
        <v>204</v>
      </c>
      <c r="C775" s="133" t="s">
        <v>1048</v>
      </c>
      <c r="D775" s="127">
        <v>2155425.4</v>
      </c>
      <c r="E775" s="127">
        <v>328837.15000000002</v>
      </c>
      <c r="F775" s="104">
        <f t="shared" si="11"/>
        <v>1826588.25</v>
      </c>
    </row>
    <row r="776" spans="1:6">
      <c r="A776" s="136" t="s">
        <v>106</v>
      </c>
      <c r="B776" s="100" t="s">
        <v>204</v>
      </c>
      <c r="C776" s="133" t="s">
        <v>906</v>
      </c>
      <c r="D776" s="127">
        <v>1619763.04</v>
      </c>
      <c r="E776" s="127">
        <v>272220.93</v>
      </c>
      <c r="F776" s="104">
        <f t="shared" si="11"/>
        <v>1347542.11</v>
      </c>
    </row>
    <row r="777" spans="1:6">
      <c r="A777" s="136" t="s">
        <v>31</v>
      </c>
      <c r="B777" s="100" t="s">
        <v>204</v>
      </c>
      <c r="C777" s="133" t="s">
        <v>906</v>
      </c>
      <c r="D777" s="127">
        <v>1607763.04</v>
      </c>
      <c r="E777" s="127">
        <v>272220.93</v>
      </c>
      <c r="F777" s="104">
        <f t="shared" ref="F777:F840" si="12">D777-E777</f>
        <v>1335542.1100000001</v>
      </c>
    </row>
    <row r="778" spans="1:6" ht="31.5">
      <c r="A778" s="136" t="s">
        <v>33</v>
      </c>
      <c r="B778" s="100" t="s">
        <v>204</v>
      </c>
      <c r="C778" s="133" t="s">
        <v>906</v>
      </c>
      <c r="D778" s="127">
        <v>12000</v>
      </c>
      <c r="E778" s="127">
        <v>0</v>
      </c>
      <c r="F778" s="104">
        <f t="shared" si="12"/>
        <v>12000</v>
      </c>
    </row>
    <row r="779" spans="1:6" ht="31.5">
      <c r="A779" s="136" t="s">
        <v>108</v>
      </c>
      <c r="B779" s="100" t="s">
        <v>204</v>
      </c>
      <c r="C779" s="133" t="s">
        <v>907</v>
      </c>
      <c r="D779" s="127">
        <v>36200</v>
      </c>
      <c r="E779" s="127">
        <v>0</v>
      </c>
      <c r="F779" s="104">
        <f t="shared" si="12"/>
        <v>36200</v>
      </c>
    </row>
    <row r="780" spans="1:6">
      <c r="A780" s="136" t="s">
        <v>34</v>
      </c>
      <c r="B780" s="100" t="s">
        <v>204</v>
      </c>
      <c r="C780" s="133" t="s">
        <v>907</v>
      </c>
      <c r="D780" s="127">
        <v>7200</v>
      </c>
      <c r="E780" s="127">
        <v>0</v>
      </c>
      <c r="F780" s="104">
        <f t="shared" si="12"/>
        <v>7200</v>
      </c>
    </row>
    <row r="781" spans="1:6">
      <c r="A781" s="136" t="s">
        <v>35</v>
      </c>
      <c r="B781" s="100" t="s">
        <v>204</v>
      </c>
      <c r="C781" s="133" t="s">
        <v>907</v>
      </c>
      <c r="D781" s="127">
        <v>29000</v>
      </c>
      <c r="E781" s="127">
        <v>0</v>
      </c>
      <c r="F781" s="104">
        <f t="shared" si="12"/>
        <v>29000</v>
      </c>
    </row>
    <row r="782" spans="1:6" ht="47.25">
      <c r="A782" s="136" t="s">
        <v>107</v>
      </c>
      <c r="B782" s="100" t="s">
        <v>204</v>
      </c>
      <c r="C782" s="133" t="s">
        <v>908</v>
      </c>
      <c r="D782" s="127">
        <v>489168.44</v>
      </c>
      <c r="E782" s="127">
        <v>56616.22</v>
      </c>
      <c r="F782" s="104">
        <f t="shared" si="12"/>
        <v>432552.22</v>
      </c>
    </row>
    <row r="783" spans="1:6">
      <c r="A783" s="136" t="s">
        <v>32</v>
      </c>
      <c r="B783" s="100" t="s">
        <v>204</v>
      </c>
      <c r="C783" s="133" t="s">
        <v>908</v>
      </c>
      <c r="D783" s="127">
        <v>489168.44</v>
      </c>
      <c r="E783" s="127">
        <v>56616.22</v>
      </c>
      <c r="F783" s="104">
        <f t="shared" si="12"/>
        <v>432552.22</v>
      </c>
    </row>
    <row r="784" spans="1:6">
      <c r="A784" s="136" t="s">
        <v>109</v>
      </c>
      <c r="B784" s="100" t="s">
        <v>204</v>
      </c>
      <c r="C784" s="133" t="s">
        <v>909</v>
      </c>
      <c r="D784" s="127">
        <v>10293.92</v>
      </c>
      <c r="E784" s="127">
        <v>0</v>
      </c>
      <c r="F784" s="104">
        <f t="shared" si="12"/>
        <v>10293.92</v>
      </c>
    </row>
    <row r="785" spans="1:6">
      <c r="A785" s="136" t="s">
        <v>35</v>
      </c>
      <c r="B785" s="100" t="s">
        <v>204</v>
      </c>
      <c r="C785" s="133" t="s">
        <v>909</v>
      </c>
      <c r="D785" s="127">
        <v>10293.92</v>
      </c>
      <c r="E785" s="127">
        <v>0</v>
      </c>
      <c r="F785" s="104">
        <f t="shared" si="12"/>
        <v>10293.92</v>
      </c>
    </row>
    <row r="786" spans="1:6" ht="47.25">
      <c r="A786" s="136" t="s">
        <v>380</v>
      </c>
      <c r="B786" s="100" t="s">
        <v>204</v>
      </c>
      <c r="C786" s="133" t="s">
        <v>947</v>
      </c>
      <c r="D786" s="127">
        <v>19914139.920000002</v>
      </c>
      <c r="E786" s="127">
        <v>2529978.27</v>
      </c>
      <c r="F786" s="104">
        <f t="shared" si="12"/>
        <v>17384161.650000002</v>
      </c>
    </row>
    <row r="787" spans="1:6">
      <c r="A787" s="136" t="s">
        <v>111</v>
      </c>
      <c r="B787" s="100" t="s">
        <v>204</v>
      </c>
      <c r="C787" s="133" t="s">
        <v>910</v>
      </c>
      <c r="D787" s="127">
        <v>13070127.289999999</v>
      </c>
      <c r="E787" s="127">
        <v>1985363.49</v>
      </c>
      <c r="F787" s="104">
        <f t="shared" si="12"/>
        <v>11084763.799999999</v>
      </c>
    </row>
    <row r="788" spans="1:6">
      <c r="A788" s="136" t="s">
        <v>31</v>
      </c>
      <c r="B788" s="100" t="s">
        <v>204</v>
      </c>
      <c r="C788" s="133" t="s">
        <v>910</v>
      </c>
      <c r="D788" s="127">
        <v>13020127.289999999</v>
      </c>
      <c r="E788" s="127">
        <v>1977814.77</v>
      </c>
      <c r="F788" s="104">
        <f t="shared" si="12"/>
        <v>11042312.52</v>
      </c>
    </row>
    <row r="789" spans="1:6" ht="31.5">
      <c r="A789" s="136" t="s">
        <v>33</v>
      </c>
      <c r="B789" s="100" t="s">
        <v>204</v>
      </c>
      <c r="C789" s="133" t="s">
        <v>910</v>
      </c>
      <c r="D789" s="127">
        <v>50000</v>
      </c>
      <c r="E789" s="127">
        <v>7548.72</v>
      </c>
      <c r="F789" s="104">
        <f t="shared" si="12"/>
        <v>42451.28</v>
      </c>
    </row>
    <row r="790" spans="1:6" ht="47.25">
      <c r="A790" s="136" t="s">
        <v>1172</v>
      </c>
      <c r="B790" s="100" t="s">
        <v>204</v>
      </c>
      <c r="C790" s="133" t="s">
        <v>911</v>
      </c>
      <c r="D790" s="127">
        <v>4150930.6</v>
      </c>
      <c r="E790" s="127">
        <v>413361.36</v>
      </c>
      <c r="F790" s="104">
        <f t="shared" si="12"/>
        <v>3737569.24</v>
      </c>
    </row>
    <row r="791" spans="1:6">
      <c r="A791" s="136" t="s">
        <v>32</v>
      </c>
      <c r="B791" s="100" t="s">
        <v>204</v>
      </c>
      <c r="C791" s="133" t="s">
        <v>911</v>
      </c>
      <c r="D791" s="127">
        <v>3932078.44</v>
      </c>
      <c r="E791" s="127">
        <v>413361.36</v>
      </c>
      <c r="F791" s="104">
        <f t="shared" si="12"/>
        <v>3518717.08</v>
      </c>
    </row>
    <row r="792" spans="1:6" ht="31.5">
      <c r="A792" s="136" t="s">
        <v>33</v>
      </c>
      <c r="B792" s="100" t="s">
        <v>204</v>
      </c>
      <c r="C792" s="133" t="s">
        <v>911</v>
      </c>
      <c r="D792" s="127">
        <v>218852.16</v>
      </c>
      <c r="E792" s="127">
        <v>0</v>
      </c>
      <c r="F792" s="104">
        <f t="shared" si="12"/>
        <v>218852.16</v>
      </c>
    </row>
    <row r="793" spans="1:6">
      <c r="A793" s="136" t="s">
        <v>109</v>
      </c>
      <c r="B793" s="100" t="s">
        <v>204</v>
      </c>
      <c r="C793" s="133" t="s">
        <v>912</v>
      </c>
      <c r="D793" s="127">
        <v>2429650.83</v>
      </c>
      <c r="E793" s="127">
        <v>90206.34</v>
      </c>
      <c r="F793" s="104">
        <f t="shared" si="12"/>
        <v>2339444.4900000002</v>
      </c>
    </row>
    <row r="794" spans="1:6">
      <c r="A794" s="136" t="s">
        <v>97</v>
      </c>
      <c r="B794" s="100" t="s">
        <v>204</v>
      </c>
      <c r="C794" s="133" t="s">
        <v>912</v>
      </c>
      <c r="D794" s="127">
        <v>83484.600000000006</v>
      </c>
      <c r="E794" s="127">
        <v>9205.17</v>
      </c>
      <c r="F794" s="104">
        <f t="shared" si="12"/>
        <v>74279.430000000008</v>
      </c>
    </row>
    <row r="795" spans="1:6">
      <c r="A795" s="136" t="s">
        <v>99</v>
      </c>
      <c r="B795" s="100" t="s">
        <v>204</v>
      </c>
      <c r="C795" s="133" t="s">
        <v>912</v>
      </c>
      <c r="D795" s="127">
        <v>29255.47</v>
      </c>
      <c r="E795" s="127">
        <v>3969.98</v>
      </c>
      <c r="F795" s="104">
        <f t="shared" si="12"/>
        <v>25285.49</v>
      </c>
    </row>
    <row r="796" spans="1:6">
      <c r="A796" s="136" t="s">
        <v>217</v>
      </c>
      <c r="B796" s="100" t="s">
        <v>204</v>
      </c>
      <c r="C796" s="133" t="s">
        <v>912</v>
      </c>
      <c r="D796" s="127">
        <v>203849.44</v>
      </c>
      <c r="E796" s="127">
        <v>16600.189999999999</v>
      </c>
      <c r="F796" s="104">
        <f t="shared" si="12"/>
        <v>187249.25</v>
      </c>
    </row>
    <row r="797" spans="1:6">
      <c r="A797" s="136" t="s">
        <v>35</v>
      </c>
      <c r="B797" s="100" t="s">
        <v>204</v>
      </c>
      <c r="C797" s="133" t="s">
        <v>912</v>
      </c>
      <c r="D797" s="127">
        <v>937713.87</v>
      </c>
      <c r="E797" s="127">
        <v>48321</v>
      </c>
      <c r="F797" s="104">
        <f t="shared" si="12"/>
        <v>889392.87</v>
      </c>
    </row>
    <row r="798" spans="1:6">
      <c r="A798" s="136" t="s">
        <v>201</v>
      </c>
      <c r="B798" s="100" t="s">
        <v>204</v>
      </c>
      <c r="C798" s="133" t="s">
        <v>912</v>
      </c>
      <c r="D798" s="127">
        <v>254909.32</v>
      </c>
      <c r="E798" s="127">
        <v>0</v>
      </c>
      <c r="F798" s="104">
        <f t="shared" si="12"/>
        <v>254909.32</v>
      </c>
    </row>
    <row r="799" spans="1:6">
      <c r="A799" s="136" t="s">
        <v>764</v>
      </c>
      <c r="B799" s="100" t="s">
        <v>204</v>
      </c>
      <c r="C799" s="133" t="s">
        <v>912</v>
      </c>
      <c r="D799" s="127">
        <v>920438.13</v>
      </c>
      <c r="E799" s="127">
        <v>12110</v>
      </c>
      <c r="F799" s="104">
        <f t="shared" si="12"/>
        <v>908328.13</v>
      </c>
    </row>
    <row r="800" spans="1:6">
      <c r="A800" s="136" t="s">
        <v>1173</v>
      </c>
      <c r="B800" s="100" t="s">
        <v>204</v>
      </c>
      <c r="C800" s="133" t="s">
        <v>913</v>
      </c>
      <c r="D800" s="127">
        <v>262031.2</v>
      </c>
      <c r="E800" s="127">
        <v>40722.080000000002</v>
      </c>
      <c r="F800" s="104">
        <f t="shared" si="12"/>
        <v>221309.12</v>
      </c>
    </row>
    <row r="801" spans="1:6">
      <c r="A801" s="136" t="s">
        <v>99</v>
      </c>
      <c r="B801" s="100" t="s">
        <v>204</v>
      </c>
      <c r="C801" s="133" t="s">
        <v>913</v>
      </c>
      <c r="D801" s="127">
        <v>262031.2</v>
      </c>
      <c r="E801" s="127">
        <v>40722.080000000002</v>
      </c>
      <c r="F801" s="104">
        <f t="shared" si="12"/>
        <v>221309.12</v>
      </c>
    </row>
    <row r="802" spans="1:6">
      <c r="A802" s="136" t="s">
        <v>1174</v>
      </c>
      <c r="B802" s="100" t="s">
        <v>204</v>
      </c>
      <c r="C802" s="133" t="s">
        <v>914</v>
      </c>
      <c r="D802" s="127">
        <v>1300</v>
      </c>
      <c r="E802" s="127">
        <v>325</v>
      </c>
      <c r="F802" s="104">
        <f t="shared" si="12"/>
        <v>975</v>
      </c>
    </row>
    <row r="803" spans="1:6">
      <c r="A803" s="136" t="s">
        <v>679</v>
      </c>
      <c r="B803" s="100" t="s">
        <v>204</v>
      </c>
      <c r="C803" s="133" t="s">
        <v>914</v>
      </c>
      <c r="D803" s="127">
        <v>1300</v>
      </c>
      <c r="E803" s="127">
        <v>325</v>
      </c>
      <c r="F803" s="104">
        <f t="shared" si="12"/>
        <v>975</v>
      </c>
    </row>
    <row r="804" spans="1:6">
      <c r="A804" s="136" t="s">
        <v>110</v>
      </c>
      <c r="B804" s="100" t="s">
        <v>204</v>
      </c>
      <c r="C804" s="133" t="s">
        <v>915</v>
      </c>
      <c r="D804" s="127">
        <v>100</v>
      </c>
      <c r="E804" s="127">
        <v>0</v>
      </c>
      <c r="F804" s="104">
        <f t="shared" si="12"/>
        <v>100</v>
      </c>
    </row>
    <row r="805" spans="1:6" ht="31.5">
      <c r="A805" s="136" t="s">
        <v>198</v>
      </c>
      <c r="B805" s="100" t="s">
        <v>204</v>
      </c>
      <c r="C805" s="133" t="s">
        <v>915</v>
      </c>
      <c r="D805" s="127">
        <v>100</v>
      </c>
      <c r="E805" s="127">
        <v>0</v>
      </c>
      <c r="F805" s="104">
        <f t="shared" si="12"/>
        <v>100</v>
      </c>
    </row>
    <row r="806" spans="1:6">
      <c r="A806" s="144" t="s">
        <v>381</v>
      </c>
      <c r="B806" s="101" t="s">
        <v>204</v>
      </c>
      <c r="C806" s="145" t="s">
        <v>410</v>
      </c>
      <c r="D806" s="129">
        <v>5820411.6600000001</v>
      </c>
      <c r="E806" s="129">
        <v>1035188.21</v>
      </c>
      <c r="F806" s="110">
        <f t="shared" si="12"/>
        <v>4785223.45</v>
      </c>
    </row>
    <row r="807" spans="1:6">
      <c r="A807" s="144" t="s">
        <v>1055</v>
      </c>
      <c r="B807" s="101" t="s">
        <v>204</v>
      </c>
      <c r="C807" s="145" t="s">
        <v>411</v>
      </c>
      <c r="D807" s="129">
        <v>5808486.3300000001</v>
      </c>
      <c r="E807" s="129">
        <v>1035188.21</v>
      </c>
      <c r="F807" s="110">
        <f t="shared" si="12"/>
        <v>4773298.12</v>
      </c>
    </row>
    <row r="808" spans="1:6" ht="47.25">
      <c r="A808" s="144" t="s">
        <v>249</v>
      </c>
      <c r="B808" s="101" t="s">
        <v>204</v>
      </c>
      <c r="C808" s="145" t="s">
        <v>412</v>
      </c>
      <c r="D808" s="129">
        <v>5101967.7300000004</v>
      </c>
      <c r="E808" s="129">
        <v>976311.66</v>
      </c>
      <c r="F808" s="110">
        <f t="shared" si="12"/>
        <v>4125656.0700000003</v>
      </c>
    </row>
    <row r="809" spans="1:6">
      <c r="A809" s="136" t="s">
        <v>792</v>
      </c>
      <c r="B809" s="100" t="s">
        <v>204</v>
      </c>
      <c r="C809" s="133" t="s">
        <v>874</v>
      </c>
      <c r="D809" s="127">
        <v>68400</v>
      </c>
      <c r="E809" s="127">
        <v>0</v>
      </c>
      <c r="F809" s="104">
        <f t="shared" si="12"/>
        <v>68400</v>
      </c>
    </row>
    <row r="810" spans="1:6" ht="31.5">
      <c r="A810" s="136" t="s">
        <v>793</v>
      </c>
      <c r="B810" s="100" t="s">
        <v>204</v>
      </c>
      <c r="C810" s="133" t="s">
        <v>875</v>
      </c>
      <c r="D810" s="127">
        <v>68400</v>
      </c>
      <c r="E810" s="127">
        <v>0</v>
      </c>
      <c r="F810" s="104">
        <f t="shared" si="12"/>
        <v>68400</v>
      </c>
    </row>
    <row r="811" spans="1:6">
      <c r="A811" s="136" t="s">
        <v>35</v>
      </c>
      <c r="B811" s="100" t="s">
        <v>204</v>
      </c>
      <c r="C811" s="133" t="s">
        <v>875</v>
      </c>
      <c r="D811" s="127">
        <v>68400</v>
      </c>
      <c r="E811" s="127">
        <v>0</v>
      </c>
      <c r="F811" s="104">
        <f t="shared" si="12"/>
        <v>68400</v>
      </c>
    </row>
    <row r="812" spans="1:6">
      <c r="A812" s="136" t="s">
        <v>382</v>
      </c>
      <c r="B812" s="100" t="s">
        <v>204</v>
      </c>
      <c r="C812" s="133" t="s">
        <v>16</v>
      </c>
      <c r="D812" s="127">
        <v>2482319.42</v>
      </c>
      <c r="E812" s="127">
        <v>595330.48</v>
      </c>
      <c r="F812" s="104">
        <f t="shared" si="12"/>
        <v>1886988.94</v>
      </c>
    </row>
    <row r="813" spans="1:6">
      <c r="A813" s="136" t="s">
        <v>106</v>
      </c>
      <c r="B813" s="100" t="s">
        <v>204</v>
      </c>
      <c r="C813" s="133" t="s">
        <v>916</v>
      </c>
      <c r="D813" s="127">
        <v>1884049.6</v>
      </c>
      <c r="E813" s="127">
        <v>458170.88</v>
      </c>
      <c r="F813" s="104">
        <f t="shared" si="12"/>
        <v>1425878.7200000002</v>
      </c>
    </row>
    <row r="814" spans="1:6">
      <c r="A814" s="136" t="s">
        <v>31</v>
      </c>
      <c r="B814" s="100" t="s">
        <v>204</v>
      </c>
      <c r="C814" s="133" t="s">
        <v>916</v>
      </c>
      <c r="D814" s="127">
        <v>1884049.6</v>
      </c>
      <c r="E814" s="127">
        <v>458170.88</v>
      </c>
      <c r="F814" s="104">
        <f t="shared" si="12"/>
        <v>1425878.7200000002</v>
      </c>
    </row>
    <row r="815" spans="1:6" ht="31.5">
      <c r="A815" s="136" t="s">
        <v>108</v>
      </c>
      <c r="B815" s="100" t="s">
        <v>204</v>
      </c>
      <c r="C815" s="133" t="s">
        <v>876</v>
      </c>
      <c r="D815" s="127">
        <v>29286.84</v>
      </c>
      <c r="E815" s="127">
        <v>0</v>
      </c>
      <c r="F815" s="104">
        <f t="shared" si="12"/>
        <v>29286.84</v>
      </c>
    </row>
    <row r="816" spans="1:6">
      <c r="A816" s="136" t="s">
        <v>34</v>
      </c>
      <c r="B816" s="100" t="s">
        <v>204</v>
      </c>
      <c r="C816" s="133" t="s">
        <v>876</v>
      </c>
      <c r="D816" s="127">
        <v>1500</v>
      </c>
      <c r="E816" s="127">
        <v>0</v>
      </c>
      <c r="F816" s="104">
        <f t="shared" si="12"/>
        <v>1500</v>
      </c>
    </row>
    <row r="817" spans="1:6">
      <c r="A817" s="136" t="s">
        <v>35</v>
      </c>
      <c r="B817" s="100" t="s">
        <v>204</v>
      </c>
      <c r="C817" s="133" t="s">
        <v>876</v>
      </c>
      <c r="D817" s="127">
        <v>27786.84</v>
      </c>
      <c r="E817" s="127">
        <v>0</v>
      </c>
      <c r="F817" s="104">
        <f t="shared" si="12"/>
        <v>27786.84</v>
      </c>
    </row>
    <row r="818" spans="1:6" ht="47.25">
      <c r="A818" s="136" t="s">
        <v>107</v>
      </c>
      <c r="B818" s="100" t="s">
        <v>204</v>
      </c>
      <c r="C818" s="133" t="s">
        <v>917</v>
      </c>
      <c r="D818" s="127">
        <v>568982.98</v>
      </c>
      <c r="E818" s="127">
        <v>137159.6</v>
      </c>
      <c r="F818" s="104">
        <f t="shared" si="12"/>
        <v>431823.38</v>
      </c>
    </row>
    <row r="819" spans="1:6">
      <c r="A819" s="136" t="s">
        <v>32</v>
      </c>
      <c r="B819" s="100" t="s">
        <v>204</v>
      </c>
      <c r="C819" s="133" t="s">
        <v>917</v>
      </c>
      <c r="D819" s="127">
        <v>568982.98</v>
      </c>
      <c r="E819" s="127">
        <v>137159.6</v>
      </c>
      <c r="F819" s="104">
        <f t="shared" si="12"/>
        <v>431823.38</v>
      </c>
    </row>
    <row r="820" spans="1:6" ht="31.5">
      <c r="A820" s="136" t="s">
        <v>208</v>
      </c>
      <c r="B820" s="100" t="s">
        <v>204</v>
      </c>
      <c r="C820" s="133" t="s">
        <v>137</v>
      </c>
      <c r="D820" s="127">
        <v>2551248.31</v>
      </c>
      <c r="E820" s="127">
        <v>380981.18</v>
      </c>
      <c r="F820" s="104">
        <f t="shared" si="12"/>
        <v>2170267.13</v>
      </c>
    </row>
    <row r="821" spans="1:6">
      <c r="A821" s="136" t="s">
        <v>106</v>
      </c>
      <c r="B821" s="100" t="s">
        <v>204</v>
      </c>
      <c r="C821" s="133" t="s">
        <v>918</v>
      </c>
      <c r="D821" s="127">
        <v>1658189.2</v>
      </c>
      <c r="E821" s="127">
        <v>304704.58</v>
      </c>
      <c r="F821" s="104">
        <f t="shared" si="12"/>
        <v>1353484.6199999999</v>
      </c>
    </row>
    <row r="822" spans="1:6">
      <c r="A822" s="136" t="s">
        <v>31</v>
      </c>
      <c r="B822" s="100" t="s">
        <v>204</v>
      </c>
      <c r="C822" s="133" t="s">
        <v>918</v>
      </c>
      <c r="D822" s="127">
        <v>1648189.2</v>
      </c>
      <c r="E822" s="127">
        <v>304704.58</v>
      </c>
      <c r="F822" s="104">
        <f t="shared" si="12"/>
        <v>1343484.6199999999</v>
      </c>
    </row>
    <row r="823" spans="1:6" ht="31.5">
      <c r="A823" s="136" t="s">
        <v>33</v>
      </c>
      <c r="B823" s="100" t="s">
        <v>204</v>
      </c>
      <c r="C823" s="133" t="s">
        <v>918</v>
      </c>
      <c r="D823" s="127">
        <v>10000</v>
      </c>
      <c r="E823" s="127">
        <v>0</v>
      </c>
      <c r="F823" s="104">
        <f t="shared" si="12"/>
        <v>10000</v>
      </c>
    </row>
    <row r="824" spans="1:6" ht="47.25">
      <c r="A824" s="136" t="s">
        <v>107</v>
      </c>
      <c r="B824" s="100" t="s">
        <v>204</v>
      </c>
      <c r="C824" s="133" t="s">
        <v>919</v>
      </c>
      <c r="D824" s="127">
        <v>510344.25</v>
      </c>
      <c r="E824" s="127">
        <v>60159.69</v>
      </c>
      <c r="F824" s="104">
        <f t="shared" si="12"/>
        <v>450184.56</v>
      </c>
    </row>
    <row r="825" spans="1:6">
      <c r="A825" s="136" t="s">
        <v>32</v>
      </c>
      <c r="B825" s="100" t="s">
        <v>204</v>
      </c>
      <c r="C825" s="133" t="s">
        <v>919</v>
      </c>
      <c r="D825" s="127">
        <v>510344.25</v>
      </c>
      <c r="E825" s="127">
        <v>60159.69</v>
      </c>
      <c r="F825" s="104">
        <f t="shared" si="12"/>
        <v>450184.56</v>
      </c>
    </row>
    <row r="826" spans="1:6">
      <c r="A826" s="136" t="s">
        <v>109</v>
      </c>
      <c r="B826" s="100" t="s">
        <v>204</v>
      </c>
      <c r="C826" s="133" t="s">
        <v>920</v>
      </c>
      <c r="D826" s="127">
        <v>382714.86</v>
      </c>
      <c r="E826" s="127">
        <v>16116.91</v>
      </c>
      <c r="F826" s="104">
        <f t="shared" si="12"/>
        <v>366597.95</v>
      </c>
    </row>
    <row r="827" spans="1:6">
      <c r="A827" s="136" t="s">
        <v>97</v>
      </c>
      <c r="B827" s="100" t="s">
        <v>204</v>
      </c>
      <c r="C827" s="133" t="s">
        <v>920</v>
      </c>
      <c r="D827" s="127">
        <v>28080.32</v>
      </c>
      <c r="E827" s="127">
        <v>1550.91</v>
      </c>
      <c r="F827" s="104">
        <f t="shared" si="12"/>
        <v>26529.41</v>
      </c>
    </row>
    <row r="828" spans="1:6">
      <c r="A828" s="136" t="s">
        <v>217</v>
      </c>
      <c r="B828" s="100" t="s">
        <v>204</v>
      </c>
      <c r="C828" s="133" t="s">
        <v>920</v>
      </c>
      <c r="D828" s="127">
        <v>61775.97</v>
      </c>
      <c r="E828" s="127">
        <v>0</v>
      </c>
      <c r="F828" s="104">
        <f t="shared" si="12"/>
        <v>61775.97</v>
      </c>
    </row>
    <row r="829" spans="1:6">
      <c r="A829" s="136" t="s">
        <v>35</v>
      </c>
      <c r="B829" s="100" t="s">
        <v>204</v>
      </c>
      <c r="C829" s="133" t="s">
        <v>920</v>
      </c>
      <c r="D829" s="127">
        <v>132624.12</v>
      </c>
      <c r="E829" s="127">
        <v>14566</v>
      </c>
      <c r="F829" s="104">
        <f t="shared" si="12"/>
        <v>118058.12</v>
      </c>
    </row>
    <row r="830" spans="1:6">
      <c r="A830" s="136" t="s">
        <v>201</v>
      </c>
      <c r="B830" s="100" t="s">
        <v>204</v>
      </c>
      <c r="C830" s="133" t="s">
        <v>920</v>
      </c>
      <c r="D830" s="127">
        <v>59258.5</v>
      </c>
      <c r="E830" s="127">
        <v>0</v>
      </c>
      <c r="F830" s="104">
        <f t="shared" si="12"/>
        <v>59258.5</v>
      </c>
    </row>
    <row r="831" spans="1:6">
      <c r="A831" s="136" t="s">
        <v>764</v>
      </c>
      <c r="B831" s="100" t="s">
        <v>204</v>
      </c>
      <c r="C831" s="133" t="s">
        <v>920</v>
      </c>
      <c r="D831" s="127">
        <v>100975.95</v>
      </c>
      <c r="E831" s="127">
        <v>0</v>
      </c>
      <c r="F831" s="104">
        <f t="shared" si="12"/>
        <v>100975.95</v>
      </c>
    </row>
    <row r="832" spans="1:6">
      <c r="A832" s="144" t="s">
        <v>527</v>
      </c>
      <c r="B832" s="101" t="s">
        <v>204</v>
      </c>
      <c r="C832" s="145" t="s">
        <v>1118</v>
      </c>
      <c r="D832" s="129">
        <v>706518.6</v>
      </c>
      <c r="E832" s="129">
        <v>58876.55</v>
      </c>
      <c r="F832" s="110">
        <f t="shared" si="12"/>
        <v>647642.04999999993</v>
      </c>
    </row>
    <row r="833" spans="1:6" ht="78.75">
      <c r="A833" s="136" t="s">
        <v>302</v>
      </c>
      <c r="B833" s="100" t="s">
        <v>204</v>
      </c>
      <c r="C833" s="133" t="s">
        <v>877</v>
      </c>
      <c r="D833" s="127">
        <v>706518.6</v>
      </c>
      <c r="E833" s="127">
        <v>58876.55</v>
      </c>
      <c r="F833" s="104">
        <f t="shared" si="12"/>
        <v>647642.04999999993</v>
      </c>
    </row>
    <row r="834" spans="1:6" ht="31.5">
      <c r="A834" s="136" t="s">
        <v>1177</v>
      </c>
      <c r="B834" s="100" t="s">
        <v>204</v>
      </c>
      <c r="C834" s="133" t="s">
        <v>878</v>
      </c>
      <c r="D834" s="127">
        <v>706518.6</v>
      </c>
      <c r="E834" s="127">
        <v>58876.55</v>
      </c>
      <c r="F834" s="104">
        <f t="shared" si="12"/>
        <v>647642.04999999993</v>
      </c>
    </row>
    <row r="835" spans="1:6" ht="31.5">
      <c r="A835" s="136" t="s">
        <v>356</v>
      </c>
      <c r="B835" s="100" t="s">
        <v>204</v>
      </c>
      <c r="C835" s="133" t="s">
        <v>878</v>
      </c>
      <c r="D835" s="127">
        <v>706518.6</v>
      </c>
      <c r="E835" s="127">
        <v>58876.55</v>
      </c>
      <c r="F835" s="104">
        <f t="shared" si="12"/>
        <v>647642.04999999993</v>
      </c>
    </row>
    <row r="836" spans="1:6">
      <c r="A836" s="144" t="s">
        <v>149</v>
      </c>
      <c r="B836" s="101" t="s">
        <v>204</v>
      </c>
      <c r="C836" s="145" t="s">
        <v>879</v>
      </c>
      <c r="D836" s="129">
        <v>11925.33</v>
      </c>
      <c r="E836" s="129">
        <v>0</v>
      </c>
      <c r="F836" s="110">
        <f t="shared" si="12"/>
        <v>11925.33</v>
      </c>
    </row>
    <row r="837" spans="1:6" ht="31.5">
      <c r="A837" s="144" t="s">
        <v>424</v>
      </c>
      <c r="B837" s="101" t="s">
        <v>204</v>
      </c>
      <c r="C837" s="145" t="s">
        <v>880</v>
      </c>
      <c r="D837" s="129">
        <v>11925.33</v>
      </c>
      <c r="E837" s="129">
        <v>0</v>
      </c>
      <c r="F837" s="110">
        <f t="shared" si="12"/>
        <v>11925.33</v>
      </c>
    </row>
    <row r="838" spans="1:6">
      <c r="A838" s="136" t="s">
        <v>382</v>
      </c>
      <c r="B838" s="100" t="s">
        <v>204</v>
      </c>
      <c r="C838" s="133" t="s">
        <v>881</v>
      </c>
      <c r="D838" s="127">
        <v>11925.33</v>
      </c>
      <c r="E838" s="127">
        <v>0</v>
      </c>
      <c r="F838" s="104">
        <f t="shared" si="12"/>
        <v>11925.33</v>
      </c>
    </row>
    <row r="839" spans="1:6">
      <c r="A839" s="136" t="s">
        <v>109</v>
      </c>
      <c r="B839" s="100" t="s">
        <v>204</v>
      </c>
      <c r="C839" s="133" t="s">
        <v>882</v>
      </c>
      <c r="D839" s="127">
        <v>11925.33</v>
      </c>
      <c r="E839" s="127">
        <v>0</v>
      </c>
      <c r="F839" s="104">
        <f t="shared" si="12"/>
        <v>11925.33</v>
      </c>
    </row>
    <row r="840" spans="1:6">
      <c r="A840" s="136" t="s">
        <v>35</v>
      </c>
      <c r="B840" s="100" t="s">
        <v>204</v>
      </c>
      <c r="C840" s="133" t="s">
        <v>882</v>
      </c>
      <c r="D840" s="127">
        <v>11925.33</v>
      </c>
      <c r="E840" s="127">
        <v>0</v>
      </c>
      <c r="F840" s="104">
        <f t="shared" si="12"/>
        <v>11925.33</v>
      </c>
    </row>
    <row r="841" spans="1:6">
      <c r="A841" s="144" t="s">
        <v>383</v>
      </c>
      <c r="B841" s="101" t="s">
        <v>204</v>
      </c>
      <c r="C841" s="145" t="s">
        <v>138</v>
      </c>
      <c r="D841" s="129">
        <v>6071157.3700000001</v>
      </c>
      <c r="E841" s="129">
        <v>962285.8</v>
      </c>
      <c r="F841" s="110">
        <f t="shared" ref="F841:F904" si="13">D841-E841</f>
        <v>5108871.57</v>
      </c>
    </row>
    <row r="842" spans="1:6">
      <c r="A842" s="144" t="s">
        <v>1055</v>
      </c>
      <c r="B842" s="101" t="s">
        <v>204</v>
      </c>
      <c r="C842" s="145" t="s">
        <v>139</v>
      </c>
      <c r="D842" s="129">
        <v>6071157.3700000001</v>
      </c>
      <c r="E842" s="129">
        <v>962285.8</v>
      </c>
      <c r="F842" s="110">
        <f t="shared" si="13"/>
        <v>5108871.57</v>
      </c>
    </row>
    <row r="843" spans="1:6" ht="47.25">
      <c r="A843" s="144" t="s">
        <v>314</v>
      </c>
      <c r="B843" s="101" t="s">
        <v>204</v>
      </c>
      <c r="C843" s="145" t="s">
        <v>140</v>
      </c>
      <c r="D843" s="129">
        <v>4999702.57</v>
      </c>
      <c r="E843" s="129">
        <v>872997.9</v>
      </c>
      <c r="F843" s="110">
        <f t="shared" si="13"/>
        <v>4126704.6700000004</v>
      </c>
    </row>
    <row r="844" spans="1:6" ht="31.5">
      <c r="A844" s="136" t="s">
        <v>384</v>
      </c>
      <c r="B844" s="100" t="s">
        <v>204</v>
      </c>
      <c r="C844" s="133" t="s">
        <v>141</v>
      </c>
      <c r="D844" s="127">
        <v>1522032.37</v>
      </c>
      <c r="E844" s="127">
        <v>407606.63</v>
      </c>
      <c r="F844" s="104">
        <f t="shared" si="13"/>
        <v>1114425.7400000002</v>
      </c>
    </row>
    <row r="845" spans="1:6">
      <c r="A845" s="136" t="s">
        <v>106</v>
      </c>
      <c r="B845" s="100" t="s">
        <v>204</v>
      </c>
      <c r="C845" s="133" t="s">
        <v>921</v>
      </c>
      <c r="D845" s="127">
        <v>1169732.3700000001</v>
      </c>
      <c r="E845" s="127">
        <v>365151.18</v>
      </c>
      <c r="F845" s="104">
        <f t="shared" si="13"/>
        <v>804581.19000000018</v>
      </c>
    </row>
    <row r="846" spans="1:6">
      <c r="A846" s="136" t="s">
        <v>31</v>
      </c>
      <c r="B846" s="100" t="s">
        <v>204</v>
      </c>
      <c r="C846" s="133" t="s">
        <v>921</v>
      </c>
      <c r="D846" s="127">
        <v>1169732.3700000001</v>
      </c>
      <c r="E846" s="127">
        <v>365151.18</v>
      </c>
      <c r="F846" s="104">
        <f t="shared" si="13"/>
        <v>804581.19000000018</v>
      </c>
    </row>
    <row r="847" spans="1:6" ht="47.25">
      <c r="A847" s="136" t="s">
        <v>107</v>
      </c>
      <c r="B847" s="100" t="s">
        <v>204</v>
      </c>
      <c r="C847" s="133" t="s">
        <v>922</v>
      </c>
      <c r="D847" s="127">
        <v>352300</v>
      </c>
      <c r="E847" s="127">
        <v>42455.45</v>
      </c>
      <c r="F847" s="104">
        <f t="shared" si="13"/>
        <v>309844.55</v>
      </c>
    </row>
    <row r="848" spans="1:6">
      <c r="A848" s="136" t="s">
        <v>32</v>
      </c>
      <c r="B848" s="100" t="s">
        <v>204</v>
      </c>
      <c r="C848" s="133" t="s">
        <v>922</v>
      </c>
      <c r="D848" s="127">
        <v>352300</v>
      </c>
      <c r="E848" s="127">
        <v>42455.45</v>
      </c>
      <c r="F848" s="104">
        <f t="shared" si="13"/>
        <v>309844.55</v>
      </c>
    </row>
    <row r="849" spans="1:6" ht="31.5">
      <c r="A849" s="136" t="s">
        <v>208</v>
      </c>
      <c r="B849" s="100" t="s">
        <v>204</v>
      </c>
      <c r="C849" s="133" t="s">
        <v>178</v>
      </c>
      <c r="D849" s="127">
        <v>3477670.2</v>
      </c>
      <c r="E849" s="127">
        <v>465391.27</v>
      </c>
      <c r="F849" s="104">
        <f t="shared" si="13"/>
        <v>3012278.93</v>
      </c>
    </row>
    <row r="850" spans="1:6">
      <c r="A850" s="136" t="s">
        <v>106</v>
      </c>
      <c r="B850" s="100" t="s">
        <v>204</v>
      </c>
      <c r="C850" s="133" t="s">
        <v>923</v>
      </c>
      <c r="D850" s="127">
        <v>2336000</v>
      </c>
      <c r="E850" s="127">
        <v>363653.5</v>
      </c>
      <c r="F850" s="104">
        <f t="shared" si="13"/>
        <v>1972346.5</v>
      </c>
    </row>
    <row r="851" spans="1:6">
      <c r="A851" s="136" t="s">
        <v>31</v>
      </c>
      <c r="B851" s="100" t="s">
        <v>204</v>
      </c>
      <c r="C851" s="133" t="s">
        <v>923</v>
      </c>
      <c r="D851" s="127">
        <v>2326000</v>
      </c>
      <c r="E851" s="127">
        <v>363653.5</v>
      </c>
      <c r="F851" s="104">
        <f t="shared" si="13"/>
        <v>1962346.5</v>
      </c>
    </row>
    <row r="852" spans="1:6" ht="31.5">
      <c r="A852" s="136" t="s">
        <v>33</v>
      </c>
      <c r="B852" s="100" t="s">
        <v>204</v>
      </c>
      <c r="C852" s="133" t="s">
        <v>923</v>
      </c>
      <c r="D852" s="127">
        <v>10000</v>
      </c>
      <c r="E852" s="127">
        <v>0</v>
      </c>
      <c r="F852" s="104">
        <f t="shared" si="13"/>
        <v>10000</v>
      </c>
    </row>
    <row r="853" spans="1:6" ht="47.25">
      <c r="A853" s="136" t="s">
        <v>107</v>
      </c>
      <c r="B853" s="100" t="s">
        <v>204</v>
      </c>
      <c r="C853" s="133" t="s">
        <v>924</v>
      </c>
      <c r="D853" s="127">
        <v>705500</v>
      </c>
      <c r="E853" s="127">
        <v>71587.06</v>
      </c>
      <c r="F853" s="104">
        <f t="shared" si="13"/>
        <v>633912.93999999994</v>
      </c>
    </row>
    <row r="854" spans="1:6">
      <c r="A854" s="136" t="s">
        <v>32</v>
      </c>
      <c r="B854" s="100" t="s">
        <v>204</v>
      </c>
      <c r="C854" s="133" t="s">
        <v>924</v>
      </c>
      <c r="D854" s="127">
        <v>705500</v>
      </c>
      <c r="E854" s="127">
        <v>71587.06</v>
      </c>
      <c r="F854" s="104">
        <f t="shared" si="13"/>
        <v>633912.93999999994</v>
      </c>
    </row>
    <row r="855" spans="1:6">
      <c r="A855" s="136" t="s">
        <v>109</v>
      </c>
      <c r="B855" s="100" t="s">
        <v>204</v>
      </c>
      <c r="C855" s="133" t="s">
        <v>925</v>
      </c>
      <c r="D855" s="127">
        <v>436170.2</v>
      </c>
      <c r="E855" s="127">
        <v>30150.71</v>
      </c>
      <c r="F855" s="104">
        <f t="shared" si="13"/>
        <v>406019.49</v>
      </c>
    </row>
    <row r="856" spans="1:6">
      <c r="A856" s="136" t="s">
        <v>97</v>
      </c>
      <c r="B856" s="100" t="s">
        <v>204</v>
      </c>
      <c r="C856" s="133" t="s">
        <v>925</v>
      </c>
      <c r="D856" s="127">
        <v>34062.019999999997</v>
      </c>
      <c r="E856" s="127">
        <v>1648.71</v>
      </c>
      <c r="F856" s="104">
        <f t="shared" si="13"/>
        <v>32413.309999999998</v>
      </c>
    </row>
    <row r="857" spans="1:6">
      <c r="A857" s="136" t="s">
        <v>35</v>
      </c>
      <c r="B857" s="100" t="s">
        <v>204</v>
      </c>
      <c r="C857" s="133" t="s">
        <v>925</v>
      </c>
      <c r="D857" s="127">
        <v>343433.84</v>
      </c>
      <c r="E857" s="127">
        <v>28502</v>
      </c>
      <c r="F857" s="104">
        <f t="shared" si="13"/>
        <v>314931.84000000003</v>
      </c>
    </row>
    <row r="858" spans="1:6">
      <c r="A858" s="136" t="s">
        <v>764</v>
      </c>
      <c r="B858" s="100" t="s">
        <v>204</v>
      </c>
      <c r="C858" s="133" t="s">
        <v>925</v>
      </c>
      <c r="D858" s="127">
        <v>58674.34</v>
      </c>
      <c r="E858" s="127">
        <v>0</v>
      </c>
      <c r="F858" s="104">
        <f t="shared" si="13"/>
        <v>58674.34</v>
      </c>
    </row>
    <row r="859" spans="1:6">
      <c r="A859" s="144" t="s">
        <v>527</v>
      </c>
      <c r="B859" s="101" t="s">
        <v>204</v>
      </c>
      <c r="C859" s="145" t="s">
        <v>1093</v>
      </c>
      <c r="D859" s="129">
        <v>1071454.8</v>
      </c>
      <c r="E859" s="129">
        <v>89287.9</v>
      </c>
      <c r="F859" s="110">
        <f t="shared" si="13"/>
        <v>982166.9</v>
      </c>
    </row>
    <row r="860" spans="1:6" ht="78.75">
      <c r="A860" s="136" t="s">
        <v>302</v>
      </c>
      <c r="B860" s="100" t="s">
        <v>204</v>
      </c>
      <c r="C860" s="133" t="s">
        <v>883</v>
      </c>
      <c r="D860" s="127">
        <v>1071454.8</v>
      </c>
      <c r="E860" s="127">
        <v>89287.9</v>
      </c>
      <c r="F860" s="104">
        <f t="shared" si="13"/>
        <v>982166.9</v>
      </c>
    </row>
    <row r="861" spans="1:6" ht="31.5">
      <c r="A861" s="136" t="s">
        <v>1177</v>
      </c>
      <c r="B861" s="100" t="s">
        <v>204</v>
      </c>
      <c r="C861" s="133" t="s">
        <v>884</v>
      </c>
      <c r="D861" s="127">
        <v>1071454.8</v>
      </c>
      <c r="E861" s="127">
        <v>89287.9</v>
      </c>
      <c r="F861" s="104">
        <f t="shared" si="13"/>
        <v>982166.9</v>
      </c>
    </row>
    <row r="862" spans="1:6" ht="31.5">
      <c r="A862" s="136" t="s">
        <v>356</v>
      </c>
      <c r="B862" s="100" t="s">
        <v>204</v>
      </c>
      <c r="C862" s="133" t="s">
        <v>884</v>
      </c>
      <c r="D862" s="127">
        <v>1071454.8</v>
      </c>
      <c r="E862" s="127">
        <v>89287.9</v>
      </c>
      <c r="F862" s="104">
        <f t="shared" si="13"/>
        <v>982166.9</v>
      </c>
    </row>
    <row r="863" spans="1:6" ht="31.5">
      <c r="A863" s="144" t="s">
        <v>385</v>
      </c>
      <c r="B863" s="101" t="s">
        <v>204</v>
      </c>
      <c r="C863" s="145" t="s">
        <v>408</v>
      </c>
      <c r="D863" s="129">
        <v>148710748.19999999</v>
      </c>
      <c r="E863" s="129">
        <v>18941531.129999999</v>
      </c>
      <c r="F863" s="110">
        <f t="shared" si="13"/>
        <v>129769217.06999999</v>
      </c>
    </row>
    <row r="864" spans="1:6">
      <c r="A864" s="144" t="s">
        <v>310</v>
      </c>
      <c r="B864" s="101" t="s">
        <v>204</v>
      </c>
      <c r="C864" s="145" t="s">
        <v>1113</v>
      </c>
      <c r="D864" s="129">
        <v>148710748.19999999</v>
      </c>
      <c r="E864" s="129">
        <v>18941531.129999999</v>
      </c>
      <c r="F864" s="110">
        <f t="shared" si="13"/>
        <v>129769217.06999999</v>
      </c>
    </row>
    <row r="865" spans="1:6">
      <c r="A865" s="144" t="s">
        <v>199</v>
      </c>
      <c r="B865" s="101" t="s">
        <v>204</v>
      </c>
      <c r="C865" s="145" t="s">
        <v>391</v>
      </c>
      <c r="D865" s="129">
        <v>49157303.890000001</v>
      </c>
      <c r="E865" s="129">
        <v>7089269.9199999999</v>
      </c>
      <c r="F865" s="110">
        <f t="shared" si="13"/>
        <v>42068033.969999999</v>
      </c>
    </row>
    <row r="866" spans="1:6" ht="31.5">
      <c r="A866" s="136" t="s">
        <v>215</v>
      </c>
      <c r="B866" s="100" t="s">
        <v>204</v>
      </c>
      <c r="C866" s="133" t="s">
        <v>250</v>
      </c>
      <c r="D866" s="127">
        <v>49157303.890000001</v>
      </c>
      <c r="E866" s="127">
        <v>7089269.9199999999</v>
      </c>
      <c r="F866" s="104">
        <f t="shared" si="13"/>
        <v>42068033.969999999</v>
      </c>
    </row>
    <row r="867" spans="1:6" ht="47.25">
      <c r="A867" s="136" t="s">
        <v>996</v>
      </c>
      <c r="B867" s="100" t="s">
        <v>204</v>
      </c>
      <c r="C867" s="133" t="s">
        <v>926</v>
      </c>
      <c r="D867" s="127">
        <v>49157303.890000001</v>
      </c>
      <c r="E867" s="127">
        <v>7089269.9199999999</v>
      </c>
      <c r="F867" s="104">
        <f t="shared" si="13"/>
        <v>42068033.969999999</v>
      </c>
    </row>
    <row r="868" spans="1:6" ht="31.5">
      <c r="A868" s="136" t="s">
        <v>23</v>
      </c>
      <c r="B868" s="100" t="s">
        <v>204</v>
      </c>
      <c r="C868" s="133" t="s">
        <v>926</v>
      </c>
      <c r="D868" s="127">
        <v>49157303.890000001</v>
      </c>
      <c r="E868" s="127">
        <v>7089269.9199999999</v>
      </c>
      <c r="F868" s="104">
        <f t="shared" si="13"/>
        <v>42068033.969999999</v>
      </c>
    </row>
    <row r="869" spans="1:6">
      <c r="A869" s="144" t="s">
        <v>1081</v>
      </c>
      <c r="B869" s="101" t="s">
        <v>204</v>
      </c>
      <c r="C869" s="145" t="s">
        <v>1114</v>
      </c>
      <c r="D869" s="129">
        <v>67268527.650000006</v>
      </c>
      <c r="E869" s="129">
        <v>8684768.5299999993</v>
      </c>
      <c r="F869" s="110">
        <f t="shared" si="13"/>
        <v>58583759.120000005</v>
      </c>
    </row>
    <row r="870" spans="1:6" ht="31.5">
      <c r="A870" s="136" t="s">
        <v>456</v>
      </c>
      <c r="B870" s="100" t="s">
        <v>204</v>
      </c>
      <c r="C870" s="133" t="s">
        <v>940</v>
      </c>
      <c r="D870" s="127">
        <v>66881127.649999999</v>
      </c>
      <c r="E870" s="127">
        <v>8684768.5299999993</v>
      </c>
      <c r="F870" s="104">
        <f t="shared" si="13"/>
        <v>58196359.119999997</v>
      </c>
    </row>
    <row r="871" spans="1:6" ht="47.25">
      <c r="A871" s="136" t="s">
        <v>996</v>
      </c>
      <c r="B871" s="100" t="s">
        <v>204</v>
      </c>
      <c r="C871" s="133" t="s">
        <v>927</v>
      </c>
      <c r="D871" s="127">
        <v>66881127.649999999</v>
      </c>
      <c r="E871" s="127">
        <v>8684768.5299999993</v>
      </c>
      <c r="F871" s="104">
        <f t="shared" si="13"/>
        <v>58196359.119999997</v>
      </c>
    </row>
    <row r="872" spans="1:6" ht="31.5">
      <c r="A872" s="136" t="s">
        <v>23</v>
      </c>
      <c r="B872" s="100" t="s">
        <v>204</v>
      </c>
      <c r="C872" s="133" t="s">
        <v>927</v>
      </c>
      <c r="D872" s="127">
        <v>66881127.649999999</v>
      </c>
      <c r="E872" s="127">
        <v>8684768.5299999993</v>
      </c>
      <c r="F872" s="104">
        <f t="shared" si="13"/>
        <v>58196359.119999997</v>
      </c>
    </row>
    <row r="873" spans="1:6" ht="47.25">
      <c r="A873" s="136" t="s">
        <v>231</v>
      </c>
      <c r="B873" s="100" t="s">
        <v>204</v>
      </c>
      <c r="C873" s="133" t="s">
        <v>17</v>
      </c>
      <c r="D873" s="127">
        <v>234200</v>
      </c>
      <c r="E873" s="127">
        <v>0</v>
      </c>
      <c r="F873" s="104">
        <f t="shared" si="13"/>
        <v>234200</v>
      </c>
    </row>
    <row r="874" spans="1:6">
      <c r="A874" s="136" t="s">
        <v>997</v>
      </c>
      <c r="B874" s="100" t="s">
        <v>204</v>
      </c>
      <c r="C874" s="133" t="s">
        <v>928</v>
      </c>
      <c r="D874" s="127">
        <v>234200</v>
      </c>
      <c r="E874" s="127">
        <v>0</v>
      </c>
      <c r="F874" s="104">
        <f t="shared" si="13"/>
        <v>234200</v>
      </c>
    </row>
    <row r="875" spans="1:6" ht="31.5">
      <c r="A875" s="136" t="s">
        <v>23</v>
      </c>
      <c r="B875" s="100" t="s">
        <v>204</v>
      </c>
      <c r="C875" s="133" t="s">
        <v>928</v>
      </c>
      <c r="D875" s="127">
        <v>234200</v>
      </c>
      <c r="E875" s="127">
        <v>0</v>
      </c>
      <c r="F875" s="104">
        <f t="shared" si="13"/>
        <v>234200</v>
      </c>
    </row>
    <row r="876" spans="1:6" ht="47.25">
      <c r="A876" s="136" t="s">
        <v>231</v>
      </c>
      <c r="B876" s="100" t="s">
        <v>204</v>
      </c>
      <c r="C876" s="133" t="s">
        <v>885</v>
      </c>
      <c r="D876" s="127">
        <v>41400</v>
      </c>
      <c r="E876" s="127">
        <v>0</v>
      </c>
      <c r="F876" s="104">
        <f t="shared" si="13"/>
        <v>41400</v>
      </c>
    </row>
    <row r="877" spans="1:6">
      <c r="A877" s="136" t="s">
        <v>997</v>
      </c>
      <c r="B877" s="100" t="s">
        <v>204</v>
      </c>
      <c r="C877" s="133" t="s">
        <v>886</v>
      </c>
      <c r="D877" s="127">
        <v>41400</v>
      </c>
      <c r="E877" s="127">
        <v>0</v>
      </c>
      <c r="F877" s="104">
        <f t="shared" si="13"/>
        <v>41400</v>
      </c>
    </row>
    <row r="878" spans="1:6" ht="31.5">
      <c r="A878" s="136" t="s">
        <v>23</v>
      </c>
      <c r="B878" s="100" t="s">
        <v>204</v>
      </c>
      <c r="C878" s="133" t="s">
        <v>886</v>
      </c>
      <c r="D878" s="127">
        <v>41400</v>
      </c>
      <c r="E878" s="127">
        <v>0</v>
      </c>
      <c r="F878" s="104">
        <f t="shared" si="13"/>
        <v>41400</v>
      </c>
    </row>
    <row r="879" spans="1:6" ht="31.5">
      <c r="A879" s="136" t="s">
        <v>10</v>
      </c>
      <c r="B879" s="100" t="s">
        <v>204</v>
      </c>
      <c r="C879" s="133" t="s">
        <v>1049</v>
      </c>
      <c r="D879" s="127">
        <v>95000</v>
      </c>
      <c r="E879" s="127">
        <v>0</v>
      </c>
      <c r="F879" s="104">
        <f t="shared" si="13"/>
        <v>95000</v>
      </c>
    </row>
    <row r="880" spans="1:6">
      <c r="A880" s="136" t="s">
        <v>997</v>
      </c>
      <c r="B880" s="100" t="s">
        <v>204</v>
      </c>
      <c r="C880" s="133" t="s">
        <v>929</v>
      </c>
      <c r="D880" s="127">
        <v>95000</v>
      </c>
      <c r="E880" s="127">
        <v>0</v>
      </c>
      <c r="F880" s="104">
        <f t="shared" si="13"/>
        <v>95000</v>
      </c>
    </row>
    <row r="881" spans="1:6" ht="31.5">
      <c r="A881" s="136" t="s">
        <v>23</v>
      </c>
      <c r="B881" s="100" t="s">
        <v>204</v>
      </c>
      <c r="C881" s="133" t="s">
        <v>929</v>
      </c>
      <c r="D881" s="127">
        <v>95000</v>
      </c>
      <c r="E881" s="127">
        <v>0</v>
      </c>
      <c r="F881" s="104">
        <f t="shared" si="13"/>
        <v>95000</v>
      </c>
    </row>
    <row r="882" spans="1:6" ht="31.5">
      <c r="A882" s="136" t="s">
        <v>10</v>
      </c>
      <c r="B882" s="100" t="s">
        <v>204</v>
      </c>
      <c r="C882" s="133" t="s">
        <v>887</v>
      </c>
      <c r="D882" s="127">
        <v>16800</v>
      </c>
      <c r="E882" s="127">
        <v>0</v>
      </c>
      <c r="F882" s="104">
        <f t="shared" si="13"/>
        <v>16800</v>
      </c>
    </row>
    <row r="883" spans="1:6">
      <c r="A883" s="136" t="s">
        <v>997</v>
      </c>
      <c r="B883" s="100" t="s">
        <v>204</v>
      </c>
      <c r="C883" s="133" t="s">
        <v>888</v>
      </c>
      <c r="D883" s="127">
        <v>16800</v>
      </c>
      <c r="E883" s="127">
        <v>0</v>
      </c>
      <c r="F883" s="104">
        <f t="shared" si="13"/>
        <v>16800</v>
      </c>
    </row>
    <row r="884" spans="1:6" ht="31.5">
      <c r="A884" s="136" t="s">
        <v>23</v>
      </c>
      <c r="B884" s="100" t="s">
        <v>204</v>
      </c>
      <c r="C884" s="133" t="s">
        <v>888</v>
      </c>
      <c r="D884" s="127">
        <v>16800</v>
      </c>
      <c r="E884" s="127">
        <v>0</v>
      </c>
      <c r="F884" s="104">
        <f t="shared" si="13"/>
        <v>16800</v>
      </c>
    </row>
    <row r="885" spans="1:6">
      <c r="A885" s="144" t="s">
        <v>558</v>
      </c>
      <c r="B885" s="101" t="s">
        <v>204</v>
      </c>
      <c r="C885" s="145" t="s">
        <v>498</v>
      </c>
      <c r="D885" s="129">
        <v>22030759.969999999</v>
      </c>
      <c r="E885" s="129">
        <v>1510908.24</v>
      </c>
      <c r="F885" s="110">
        <f t="shared" si="13"/>
        <v>20519851.73</v>
      </c>
    </row>
    <row r="886" spans="1:6" ht="63">
      <c r="A886" s="136" t="s">
        <v>794</v>
      </c>
      <c r="B886" s="100" t="s">
        <v>204</v>
      </c>
      <c r="C886" s="133" t="s">
        <v>889</v>
      </c>
      <c r="D886" s="127">
        <v>225333.32</v>
      </c>
      <c r="E886" s="127">
        <v>0</v>
      </c>
      <c r="F886" s="104">
        <f t="shared" si="13"/>
        <v>225333.32</v>
      </c>
    </row>
    <row r="887" spans="1:6">
      <c r="A887" s="136" t="s">
        <v>997</v>
      </c>
      <c r="B887" s="100" t="s">
        <v>204</v>
      </c>
      <c r="C887" s="133" t="s">
        <v>890</v>
      </c>
      <c r="D887" s="127">
        <v>225333.32</v>
      </c>
      <c r="E887" s="127">
        <v>0</v>
      </c>
      <c r="F887" s="104">
        <f t="shared" si="13"/>
        <v>225333.32</v>
      </c>
    </row>
    <row r="888" spans="1:6" ht="31.5">
      <c r="A888" s="136" t="s">
        <v>23</v>
      </c>
      <c r="B888" s="100" t="s">
        <v>204</v>
      </c>
      <c r="C888" s="133" t="s">
        <v>890</v>
      </c>
      <c r="D888" s="127">
        <v>225333.32</v>
      </c>
      <c r="E888" s="127">
        <v>0</v>
      </c>
      <c r="F888" s="104">
        <f t="shared" si="13"/>
        <v>225333.32</v>
      </c>
    </row>
    <row r="889" spans="1:6" ht="31.5">
      <c r="A889" s="136" t="s">
        <v>12</v>
      </c>
      <c r="B889" s="100" t="s">
        <v>204</v>
      </c>
      <c r="C889" s="133" t="s">
        <v>740</v>
      </c>
      <c r="D889" s="127">
        <v>208700</v>
      </c>
      <c r="E889" s="127">
        <v>0</v>
      </c>
      <c r="F889" s="104">
        <f t="shared" si="13"/>
        <v>208700</v>
      </c>
    </row>
    <row r="890" spans="1:6">
      <c r="A890" s="136" t="s">
        <v>997</v>
      </c>
      <c r="B890" s="100" t="s">
        <v>204</v>
      </c>
      <c r="C890" s="133" t="s">
        <v>400</v>
      </c>
      <c r="D890" s="127">
        <v>208700</v>
      </c>
      <c r="E890" s="127">
        <v>0</v>
      </c>
      <c r="F890" s="104">
        <f t="shared" si="13"/>
        <v>208700</v>
      </c>
    </row>
    <row r="891" spans="1:6" ht="31.5">
      <c r="A891" s="136" t="s">
        <v>23</v>
      </c>
      <c r="B891" s="100" t="s">
        <v>204</v>
      </c>
      <c r="C891" s="133" t="s">
        <v>400</v>
      </c>
      <c r="D891" s="127">
        <v>208700</v>
      </c>
      <c r="E891" s="127">
        <v>0</v>
      </c>
      <c r="F891" s="104">
        <f t="shared" si="13"/>
        <v>208700</v>
      </c>
    </row>
    <row r="892" spans="1:6" ht="31.5">
      <c r="A892" s="136" t="s">
        <v>11</v>
      </c>
      <c r="B892" s="100" t="s">
        <v>204</v>
      </c>
      <c r="C892" s="133" t="s">
        <v>142</v>
      </c>
      <c r="D892" s="127">
        <v>21305926.649999999</v>
      </c>
      <c r="E892" s="127">
        <v>1510908.24</v>
      </c>
      <c r="F892" s="104">
        <f t="shared" si="13"/>
        <v>19795018.41</v>
      </c>
    </row>
    <row r="893" spans="1:6" ht="47.25">
      <c r="A893" s="136" t="s">
        <v>996</v>
      </c>
      <c r="B893" s="100" t="s">
        <v>204</v>
      </c>
      <c r="C893" s="133" t="s">
        <v>401</v>
      </c>
      <c r="D893" s="127">
        <v>21305926.649999999</v>
      </c>
      <c r="E893" s="127">
        <v>1510908.24</v>
      </c>
      <c r="F893" s="104">
        <f t="shared" si="13"/>
        <v>19795018.41</v>
      </c>
    </row>
    <row r="894" spans="1:6" ht="31.5">
      <c r="A894" s="136" t="s">
        <v>23</v>
      </c>
      <c r="B894" s="100" t="s">
        <v>204</v>
      </c>
      <c r="C894" s="133" t="s">
        <v>401</v>
      </c>
      <c r="D894" s="127">
        <v>21305926.649999999</v>
      </c>
      <c r="E894" s="127">
        <v>1510908.24</v>
      </c>
      <c r="F894" s="104">
        <f t="shared" si="13"/>
        <v>19795018.41</v>
      </c>
    </row>
    <row r="895" spans="1:6" ht="47.25">
      <c r="A895" s="136" t="s">
        <v>38</v>
      </c>
      <c r="B895" s="100" t="s">
        <v>204</v>
      </c>
      <c r="C895" s="133" t="s">
        <v>741</v>
      </c>
      <c r="D895" s="127">
        <v>247200</v>
      </c>
      <c r="E895" s="127">
        <v>0</v>
      </c>
      <c r="F895" s="104">
        <f t="shared" si="13"/>
        <v>247200</v>
      </c>
    </row>
    <row r="896" spans="1:6">
      <c r="A896" s="136" t="s">
        <v>997</v>
      </c>
      <c r="B896" s="100" t="s">
        <v>204</v>
      </c>
      <c r="C896" s="133" t="s">
        <v>621</v>
      </c>
      <c r="D896" s="127">
        <v>247200</v>
      </c>
      <c r="E896" s="127">
        <v>0</v>
      </c>
      <c r="F896" s="104">
        <f t="shared" si="13"/>
        <v>247200</v>
      </c>
    </row>
    <row r="897" spans="1:6" ht="31.5">
      <c r="A897" s="136" t="s">
        <v>23</v>
      </c>
      <c r="B897" s="100" t="s">
        <v>204</v>
      </c>
      <c r="C897" s="133" t="s">
        <v>621</v>
      </c>
      <c r="D897" s="127">
        <v>247200</v>
      </c>
      <c r="E897" s="127">
        <v>0</v>
      </c>
      <c r="F897" s="104">
        <f t="shared" si="13"/>
        <v>247200</v>
      </c>
    </row>
    <row r="898" spans="1:6" ht="47.25">
      <c r="A898" s="136" t="s">
        <v>38</v>
      </c>
      <c r="B898" s="100" t="s">
        <v>204</v>
      </c>
      <c r="C898" s="133" t="s">
        <v>891</v>
      </c>
      <c r="D898" s="127">
        <v>43600</v>
      </c>
      <c r="E898" s="127">
        <v>0</v>
      </c>
      <c r="F898" s="104">
        <f t="shared" si="13"/>
        <v>43600</v>
      </c>
    </row>
    <row r="899" spans="1:6">
      <c r="A899" s="136" t="s">
        <v>997</v>
      </c>
      <c r="B899" s="100" t="s">
        <v>204</v>
      </c>
      <c r="C899" s="133" t="s">
        <v>892</v>
      </c>
      <c r="D899" s="127">
        <v>43600</v>
      </c>
      <c r="E899" s="127">
        <v>0</v>
      </c>
      <c r="F899" s="104">
        <f t="shared" si="13"/>
        <v>43600</v>
      </c>
    </row>
    <row r="900" spans="1:6" ht="31.5">
      <c r="A900" s="136" t="s">
        <v>23</v>
      </c>
      <c r="B900" s="100" t="s">
        <v>204</v>
      </c>
      <c r="C900" s="133" t="s">
        <v>892</v>
      </c>
      <c r="D900" s="127">
        <v>43600</v>
      </c>
      <c r="E900" s="127">
        <v>0</v>
      </c>
      <c r="F900" s="104">
        <f t="shared" si="13"/>
        <v>43600</v>
      </c>
    </row>
    <row r="901" spans="1:6">
      <c r="A901" s="144" t="s">
        <v>403</v>
      </c>
      <c r="B901" s="101" t="s">
        <v>204</v>
      </c>
      <c r="C901" s="145" t="s">
        <v>1115</v>
      </c>
      <c r="D901" s="129">
        <v>10254156.689999999</v>
      </c>
      <c r="E901" s="129">
        <v>1656584.44</v>
      </c>
      <c r="F901" s="110">
        <f t="shared" si="13"/>
        <v>8597572.25</v>
      </c>
    </row>
    <row r="902" spans="1:6" ht="31.5">
      <c r="A902" s="136" t="s">
        <v>208</v>
      </c>
      <c r="B902" s="100" t="s">
        <v>204</v>
      </c>
      <c r="C902" s="133" t="s">
        <v>1116</v>
      </c>
      <c r="D902" s="127">
        <v>1898073.14</v>
      </c>
      <c r="E902" s="127">
        <v>364970.29</v>
      </c>
      <c r="F902" s="104">
        <f t="shared" si="13"/>
        <v>1533102.8499999999</v>
      </c>
    </row>
    <row r="903" spans="1:6">
      <c r="A903" s="136" t="s">
        <v>106</v>
      </c>
      <c r="B903" s="100" t="s">
        <v>204</v>
      </c>
      <c r="C903" s="133" t="s">
        <v>622</v>
      </c>
      <c r="D903" s="127">
        <v>1454628.82</v>
      </c>
      <c r="E903" s="127">
        <v>317089.74</v>
      </c>
      <c r="F903" s="104">
        <f t="shared" si="13"/>
        <v>1137539.08</v>
      </c>
    </row>
    <row r="904" spans="1:6">
      <c r="A904" s="136" t="s">
        <v>31</v>
      </c>
      <c r="B904" s="100" t="s">
        <v>204</v>
      </c>
      <c r="C904" s="133" t="s">
        <v>622</v>
      </c>
      <c r="D904" s="127">
        <v>1432093.78</v>
      </c>
      <c r="E904" s="127">
        <v>317089.74</v>
      </c>
      <c r="F904" s="104">
        <f t="shared" si="13"/>
        <v>1115004.04</v>
      </c>
    </row>
    <row r="905" spans="1:6" ht="31.5">
      <c r="A905" s="136" t="s">
        <v>33</v>
      </c>
      <c r="B905" s="100" t="s">
        <v>204</v>
      </c>
      <c r="C905" s="133" t="s">
        <v>622</v>
      </c>
      <c r="D905" s="127">
        <v>22535.040000000001</v>
      </c>
      <c r="E905" s="127">
        <v>0</v>
      </c>
      <c r="F905" s="104">
        <f t="shared" ref="F905:F959" si="14">D905-E905</f>
        <v>22535.040000000001</v>
      </c>
    </row>
    <row r="906" spans="1:6" ht="47.25">
      <c r="A906" s="136" t="s">
        <v>107</v>
      </c>
      <c r="B906" s="100" t="s">
        <v>204</v>
      </c>
      <c r="C906" s="133" t="s">
        <v>623</v>
      </c>
      <c r="D906" s="127">
        <v>432492.32</v>
      </c>
      <c r="E906" s="127">
        <v>47880.55</v>
      </c>
      <c r="F906" s="104">
        <f t="shared" si="14"/>
        <v>384611.77</v>
      </c>
    </row>
    <row r="907" spans="1:6">
      <c r="A907" s="136" t="s">
        <v>32</v>
      </c>
      <c r="B907" s="100" t="s">
        <v>204</v>
      </c>
      <c r="C907" s="133" t="s">
        <v>623</v>
      </c>
      <c r="D907" s="127">
        <v>432492.32</v>
      </c>
      <c r="E907" s="127">
        <v>47880.55</v>
      </c>
      <c r="F907" s="104">
        <f t="shared" si="14"/>
        <v>384611.77</v>
      </c>
    </row>
    <row r="908" spans="1:6">
      <c r="A908" s="136" t="s">
        <v>109</v>
      </c>
      <c r="B908" s="100" t="s">
        <v>204</v>
      </c>
      <c r="C908" s="133" t="s">
        <v>624</v>
      </c>
      <c r="D908" s="127">
        <v>10952</v>
      </c>
      <c r="E908" s="127">
        <v>0</v>
      </c>
      <c r="F908" s="104">
        <f t="shared" si="14"/>
        <v>10952</v>
      </c>
    </row>
    <row r="909" spans="1:6">
      <c r="A909" s="136" t="s">
        <v>35</v>
      </c>
      <c r="B909" s="100" t="s">
        <v>204</v>
      </c>
      <c r="C909" s="133" t="s">
        <v>624</v>
      </c>
      <c r="D909" s="127">
        <v>10952</v>
      </c>
      <c r="E909" s="127">
        <v>0</v>
      </c>
      <c r="F909" s="104">
        <f t="shared" si="14"/>
        <v>10952</v>
      </c>
    </row>
    <row r="910" spans="1:6" ht="78.75">
      <c r="A910" s="136" t="s">
        <v>353</v>
      </c>
      <c r="B910" s="100" t="s">
        <v>204</v>
      </c>
      <c r="C910" s="133" t="s">
        <v>1117</v>
      </c>
      <c r="D910" s="127">
        <v>8356083.5499999998</v>
      </c>
      <c r="E910" s="127">
        <v>1291614.1499999999</v>
      </c>
      <c r="F910" s="104">
        <f t="shared" si="14"/>
        <v>7064469.4000000004</v>
      </c>
    </row>
    <row r="911" spans="1:6">
      <c r="A911" s="136" t="s">
        <v>111</v>
      </c>
      <c r="B911" s="100" t="s">
        <v>204</v>
      </c>
      <c r="C911" s="133" t="s">
        <v>625</v>
      </c>
      <c r="D911" s="127">
        <v>5355616.3099999996</v>
      </c>
      <c r="E911" s="127">
        <v>891761.04</v>
      </c>
      <c r="F911" s="104">
        <f t="shared" si="14"/>
        <v>4463855.2699999996</v>
      </c>
    </row>
    <row r="912" spans="1:6">
      <c r="A912" s="136" t="s">
        <v>31</v>
      </c>
      <c r="B912" s="100" t="s">
        <v>204</v>
      </c>
      <c r="C912" s="133" t="s">
        <v>625</v>
      </c>
      <c r="D912" s="127">
        <v>5350616.3099999996</v>
      </c>
      <c r="E912" s="127">
        <v>891761.04</v>
      </c>
      <c r="F912" s="104">
        <f t="shared" si="14"/>
        <v>4458855.2699999996</v>
      </c>
    </row>
    <row r="913" spans="1:6" ht="31.5">
      <c r="A913" s="136" t="s">
        <v>33</v>
      </c>
      <c r="B913" s="100" t="s">
        <v>204</v>
      </c>
      <c r="C913" s="133" t="s">
        <v>625</v>
      </c>
      <c r="D913" s="127">
        <v>5000</v>
      </c>
      <c r="E913" s="127">
        <v>0</v>
      </c>
      <c r="F913" s="104">
        <f t="shared" si="14"/>
        <v>5000</v>
      </c>
    </row>
    <row r="914" spans="1:6" ht="47.25">
      <c r="A914" s="136" t="s">
        <v>1172</v>
      </c>
      <c r="B914" s="100" t="s">
        <v>204</v>
      </c>
      <c r="C914" s="133" t="s">
        <v>626</v>
      </c>
      <c r="D914" s="127">
        <v>1615886.13</v>
      </c>
      <c r="E914" s="127">
        <v>134655.95000000001</v>
      </c>
      <c r="F914" s="104">
        <f t="shared" si="14"/>
        <v>1481230.18</v>
      </c>
    </row>
    <row r="915" spans="1:6">
      <c r="A915" s="136" t="s">
        <v>32</v>
      </c>
      <c r="B915" s="100" t="s">
        <v>204</v>
      </c>
      <c r="C915" s="133" t="s">
        <v>626</v>
      </c>
      <c r="D915" s="127">
        <v>1615886.13</v>
      </c>
      <c r="E915" s="127">
        <v>134655.95000000001</v>
      </c>
      <c r="F915" s="104">
        <f t="shared" si="14"/>
        <v>1481230.18</v>
      </c>
    </row>
    <row r="916" spans="1:6">
      <c r="A916" s="136" t="s">
        <v>109</v>
      </c>
      <c r="B916" s="100" t="s">
        <v>204</v>
      </c>
      <c r="C916" s="133" t="s">
        <v>627</v>
      </c>
      <c r="D916" s="127">
        <v>1103374.3500000001</v>
      </c>
      <c r="E916" s="127">
        <v>239601.78</v>
      </c>
      <c r="F916" s="104">
        <f t="shared" si="14"/>
        <v>863772.57000000007</v>
      </c>
    </row>
    <row r="917" spans="1:6">
      <c r="A917" s="136" t="s">
        <v>97</v>
      </c>
      <c r="B917" s="100" t="s">
        <v>204</v>
      </c>
      <c r="C917" s="133" t="s">
        <v>627</v>
      </c>
      <c r="D917" s="127">
        <v>54899.839999999997</v>
      </c>
      <c r="E917" s="127">
        <v>5859.59</v>
      </c>
      <c r="F917" s="104">
        <f t="shared" si="14"/>
        <v>49040.25</v>
      </c>
    </row>
    <row r="918" spans="1:6">
      <c r="A918" s="136" t="s">
        <v>99</v>
      </c>
      <c r="B918" s="100" t="s">
        <v>204</v>
      </c>
      <c r="C918" s="133" t="s">
        <v>627</v>
      </c>
      <c r="D918" s="134">
        <v>13810.87</v>
      </c>
      <c r="E918" s="134">
        <v>897.19</v>
      </c>
      <c r="F918" s="104">
        <f t="shared" si="14"/>
        <v>12913.68</v>
      </c>
    </row>
    <row r="919" spans="1:6">
      <c r="A919" s="136" t="s">
        <v>217</v>
      </c>
      <c r="B919" s="100" t="s">
        <v>204</v>
      </c>
      <c r="C919" s="133" t="s">
        <v>627</v>
      </c>
      <c r="D919" s="134">
        <v>235886.04</v>
      </c>
      <c r="E919" s="134">
        <v>1750</v>
      </c>
      <c r="F919" s="104">
        <f t="shared" si="14"/>
        <v>234136.04</v>
      </c>
    </row>
    <row r="920" spans="1:6">
      <c r="A920" s="136" t="s">
        <v>35</v>
      </c>
      <c r="B920" s="100" t="s">
        <v>204</v>
      </c>
      <c r="C920" s="133" t="s">
        <v>627</v>
      </c>
      <c r="D920" s="134">
        <v>658274.67000000004</v>
      </c>
      <c r="E920" s="134">
        <v>226880</v>
      </c>
      <c r="F920" s="104">
        <f t="shared" si="14"/>
        <v>431394.67000000004</v>
      </c>
    </row>
    <row r="921" spans="1:6">
      <c r="A921" s="136" t="s">
        <v>764</v>
      </c>
      <c r="B921" s="100" t="s">
        <v>204</v>
      </c>
      <c r="C921" s="133" t="s">
        <v>627</v>
      </c>
      <c r="D921" s="134">
        <v>140502.93</v>
      </c>
      <c r="E921" s="134">
        <v>4215</v>
      </c>
      <c r="F921" s="104">
        <f t="shared" si="14"/>
        <v>136287.93</v>
      </c>
    </row>
    <row r="922" spans="1:6">
      <c r="A922" s="136" t="s">
        <v>1173</v>
      </c>
      <c r="B922" s="100" t="s">
        <v>204</v>
      </c>
      <c r="C922" s="133" t="s">
        <v>628</v>
      </c>
      <c r="D922" s="134">
        <v>281206.76</v>
      </c>
      <c r="E922" s="134">
        <v>25595.38</v>
      </c>
      <c r="F922" s="104">
        <f t="shared" si="14"/>
        <v>255611.38</v>
      </c>
    </row>
    <row r="923" spans="1:6">
      <c r="A923" s="136" t="s">
        <v>99</v>
      </c>
      <c r="B923" s="100" t="s">
        <v>204</v>
      </c>
      <c r="C923" s="133" t="s">
        <v>628</v>
      </c>
      <c r="D923" s="135">
        <v>281206.76</v>
      </c>
      <c r="E923" s="135">
        <v>25595.38</v>
      </c>
      <c r="F923" s="104">
        <f t="shared" si="14"/>
        <v>255611.38</v>
      </c>
    </row>
    <row r="924" spans="1:6" ht="31.5">
      <c r="A924" s="144" t="s">
        <v>39</v>
      </c>
      <c r="B924" s="101" t="s">
        <v>204</v>
      </c>
      <c r="C924" s="145" t="s">
        <v>84</v>
      </c>
      <c r="D924" s="146">
        <v>34973198.130000003</v>
      </c>
      <c r="E924" s="146">
        <v>4949932.32</v>
      </c>
      <c r="F924" s="110">
        <f t="shared" si="14"/>
        <v>30023265.810000002</v>
      </c>
    </row>
    <row r="925" spans="1:6">
      <c r="A925" s="144" t="s">
        <v>1055</v>
      </c>
      <c r="B925" s="101" t="s">
        <v>204</v>
      </c>
      <c r="C925" s="145" t="s">
        <v>85</v>
      </c>
      <c r="D925" s="146">
        <v>34891573.130000003</v>
      </c>
      <c r="E925" s="146">
        <v>4949932.32</v>
      </c>
      <c r="F925" s="110">
        <f t="shared" si="14"/>
        <v>29941640.810000002</v>
      </c>
    </row>
    <row r="926" spans="1:6" ht="47.25">
      <c r="A926" s="144" t="s">
        <v>314</v>
      </c>
      <c r="B926" s="101" t="s">
        <v>204</v>
      </c>
      <c r="C926" s="145" t="s">
        <v>86</v>
      </c>
      <c r="D926" s="146">
        <v>22478655.18</v>
      </c>
      <c r="E926" s="146">
        <v>4603451.5199999996</v>
      </c>
      <c r="F926" s="110">
        <f t="shared" si="14"/>
        <v>17875203.66</v>
      </c>
    </row>
    <row r="927" spans="1:6" ht="31.5">
      <c r="A927" s="136" t="s">
        <v>208</v>
      </c>
      <c r="B927" s="100" t="s">
        <v>204</v>
      </c>
      <c r="C927" s="133" t="s">
        <v>87</v>
      </c>
      <c r="D927" s="134">
        <v>22478655.18</v>
      </c>
      <c r="E927" s="134">
        <v>4603451.5199999996</v>
      </c>
      <c r="F927" s="104">
        <f t="shared" si="14"/>
        <v>17875203.66</v>
      </c>
    </row>
    <row r="928" spans="1:6">
      <c r="A928" s="136" t="s">
        <v>106</v>
      </c>
      <c r="B928" s="100" t="s">
        <v>204</v>
      </c>
      <c r="C928" s="133" t="s">
        <v>629</v>
      </c>
      <c r="D928" s="134">
        <v>13190716.68</v>
      </c>
      <c r="E928" s="134">
        <v>2276238.92</v>
      </c>
      <c r="F928" s="104">
        <f t="shared" si="14"/>
        <v>10914477.76</v>
      </c>
    </row>
    <row r="929" spans="1:6">
      <c r="A929" s="136" t="s">
        <v>31</v>
      </c>
      <c r="B929" s="100" t="s">
        <v>204</v>
      </c>
      <c r="C929" s="133" t="s">
        <v>629</v>
      </c>
      <c r="D929" s="134">
        <v>13123356.68</v>
      </c>
      <c r="E929" s="134">
        <v>2269658.21</v>
      </c>
      <c r="F929" s="104">
        <f t="shared" si="14"/>
        <v>10853698.469999999</v>
      </c>
    </row>
    <row r="930" spans="1:6" ht="31.5">
      <c r="A930" s="136" t="s">
        <v>33</v>
      </c>
      <c r="B930" s="100" t="s">
        <v>204</v>
      </c>
      <c r="C930" s="133" t="s">
        <v>629</v>
      </c>
      <c r="D930" s="134">
        <v>67360</v>
      </c>
      <c r="E930" s="134">
        <v>6580.71</v>
      </c>
      <c r="F930" s="104">
        <f t="shared" si="14"/>
        <v>60779.29</v>
      </c>
    </row>
    <row r="931" spans="1:6" ht="31.5">
      <c r="A931" s="136" t="s">
        <v>108</v>
      </c>
      <c r="B931" s="100" t="s">
        <v>204</v>
      </c>
      <c r="C931" s="133" t="s">
        <v>630</v>
      </c>
      <c r="D931" s="134">
        <v>211709.51</v>
      </c>
      <c r="E931" s="134">
        <v>0</v>
      </c>
      <c r="F931" s="104">
        <f t="shared" si="14"/>
        <v>211709.51</v>
      </c>
    </row>
    <row r="932" spans="1:6">
      <c r="A932" s="136" t="s">
        <v>34</v>
      </c>
      <c r="B932" s="100" t="s">
        <v>204</v>
      </c>
      <c r="C932" s="133" t="s">
        <v>630</v>
      </c>
      <c r="D932" s="134">
        <v>19500</v>
      </c>
      <c r="E932" s="134">
        <v>0</v>
      </c>
      <c r="F932" s="104">
        <f t="shared" si="14"/>
        <v>19500</v>
      </c>
    </row>
    <row r="933" spans="1:6">
      <c r="A933" s="136" t="s">
        <v>35</v>
      </c>
      <c r="B933" s="100" t="s">
        <v>204</v>
      </c>
      <c r="C933" s="133" t="s">
        <v>630</v>
      </c>
      <c r="D933" s="134">
        <v>192209.51</v>
      </c>
      <c r="E933" s="134">
        <v>0</v>
      </c>
      <c r="F933" s="104">
        <f t="shared" si="14"/>
        <v>192209.51</v>
      </c>
    </row>
    <row r="934" spans="1:6" ht="47.25">
      <c r="A934" s="136" t="s">
        <v>107</v>
      </c>
      <c r="B934" s="100" t="s">
        <v>204</v>
      </c>
      <c r="C934" s="133" t="s">
        <v>631</v>
      </c>
      <c r="D934" s="134">
        <v>3983596.44</v>
      </c>
      <c r="E934" s="134">
        <v>469978.61</v>
      </c>
      <c r="F934" s="104">
        <f t="shared" si="14"/>
        <v>3513617.83</v>
      </c>
    </row>
    <row r="935" spans="1:6">
      <c r="A935" s="136" t="s">
        <v>32</v>
      </c>
      <c r="B935" s="100" t="s">
        <v>204</v>
      </c>
      <c r="C935" s="133" t="s">
        <v>631</v>
      </c>
      <c r="D935" s="134">
        <v>3983596.44</v>
      </c>
      <c r="E935" s="134">
        <v>469978.61</v>
      </c>
      <c r="F935" s="104">
        <f t="shared" si="14"/>
        <v>3513617.83</v>
      </c>
    </row>
    <row r="936" spans="1:6">
      <c r="A936" s="136" t="s">
        <v>109</v>
      </c>
      <c r="B936" s="100" t="s">
        <v>204</v>
      </c>
      <c r="C936" s="133" t="s">
        <v>632</v>
      </c>
      <c r="D936" s="134">
        <v>5092632.55</v>
      </c>
      <c r="E936" s="134">
        <v>1857233.99</v>
      </c>
      <c r="F936" s="104">
        <f t="shared" si="14"/>
        <v>3235398.5599999996</v>
      </c>
    </row>
    <row r="937" spans="1:6">
      <c r="A937" s="136" t="s">
        <v>97</v>
      </c>
      <c r="B937" s="100" t="s">
        <v>204</v>
      </c>
      <c r="C937" s="133" t="s">
        <v>632</v>
      </c>
      <c r="D937" s="134">
        <v>201785.06</v>
      </c>
      <c r="E937" s="134">
        <v>23430.59</v>
      </c>
      <c r="F937" s="104">
        <f t="shared" si="14"/>
        <v>178354.47</v>
      </c>
    </row>
    <row r="938" spans="1:6">
      <c r="A938" s="136" t="s">
        <v>217</v>
      </c>
      <c r="B938" s="100" t="s">
        <v>204</v>
      </c>
      <c r="C938" s="133" t="s">
        <v>632</v>
      </c>
      <c r="D938" s="134">
        <v>54917.2</v>
      </c>
      <c r="E938" s="134">
        <v>6086</v>
      </c>
      <c r="F938" s="104">
        <f t="shared" si="14"/>
        <v>48831.199999999997</v>
      </c>
    </row>
    <row r="939" spans="1:6">
      <c r="A939" s="136" t="s">
        <v>35</v>
      </c>
      <c r="B939" s="100" t="s">
        <v>204</v>
      </c>
      <c r="C939" s="133" t="s">
        <v>632</v>
      </c>
      <c r="D939" s="134">
        <v>4267523.4000000004</v>
      </c>
      <c r="E939" s="134">
        <v>1823267.4</v>
      </c>
      <c r="F939" s="104">
        <f t="shared" si="14"/>
        <v>2444256.0000000005</v>
      </c>
    </row>
    <row r="940" spans="1:6">
      <c r="A940" s="136" t="s">
        <v>201</v>
      </c>
      <c r="B940" s="100" t="s">
        <v>204</v>
      </c>
      <c r="C940" s="133" t="s">
        <v>632</v>
      </c>
      <c r="D940" s="134">
        <v>209264.7</v>
      </c>
      <c r="E940" s="134">
        <v>1450</v>
      </c>
      <c r="F940" s="104">
        <f t="shared" si="14"/>
        <v>207814.7</v>
      </c>
    </row>
    <row r="941" spans="1:6">
      <c r="A941" s="136" t="s">
        <v>764</v>
      </c>
      <c r="B941" s="100" t="s">
        <v>204</v>
      </c>
      <c r="C941" s="133" t="s">
        <v>632</v>
      </c>
      <c r="D941" s="134">
        <v>359142.19</v>
      </c>
      <c r="E941" s="134">
        <v>3000</v>
      </c>
      <c r="F941" s="104">
        <f t="shared" si="14"/>
        <v>356142.19</v>
      </c>
    </row>
    <row r="942" spans="1:6">
      <c r="A942" s="144" t="s">
        <v>405</v>
      </c>
      <c r="B942" s="101" t="s">
        <v>204</v>
      </c>
      <c r="C942" s="145" t="s">
        <v>407</v>
      </c>
      <c r="D942" s="146">
        <v>8213554.46</v>
      </c>
      <c r="E942" s="146">
        <v>0</v>
      </c>
      <c r="F942" s="110">
        <f t="shared" si="14"/>
        <v>8213554.46</v>
      </c>
    </row>
    <row r="943" spans="1:6" ht="31.5">
      <c r="A943" s="136" t="s">
        <v>644</v>
      </c>
      <c r="B943" s="100" t="s">
        <v>204</v>
      </c>
      <c r="C943" s="133" t="s">
        <v>893</v>
      </c>
      <c r="D943" s="134">
        <v>8213554.46</v>
      </c>
      <c r="E943" s="134">
        <v>0</v>
      </c>
      <c r="F943" s="104">
        <f t="shared" si="14"/>
        <v>8213554.46</v>
      </c>
    </row>
    <row r="944" spans="1:6">
      <c r="A944" s="136" t="s">
        <v>406</v>
      </c>
      <c r="B944" s="100" t="s">
        <v>204</v>
      </c>
      <c r="C944" s="133" t="s">
        <v>894</v>
      </c>
      <c r="D944" s="134">
        <v>8213554.46</v>
      </c>
      <c r="E944" s="134">
        <v>0</v>
      </c>
      <c r="F944" s="104">
        <f t="shared" si="14"/>
        <v>8213554.46</v>
      </c>
    </row>
    <row r="945" spans="1:6">
      <c r="A945" s="136" t="s">
        <v>322</v>
      </c>
      <c r="B945" s="100" t="s">
        <v>204</v>
      </c>
      <c r="C945" s="133" t="s">
        <v>894</v>
      </c>
      <c r="D945" s="134">
        <v>8213554.46</v>
      </c>
      <c r="E945" s="134">
        <v>0</v>
      </c>
      <c r="F945" s="104">
        <f t="shared" si="14"/>
        <v>8213554.46</v>
      </c>
    </row>
    <row r="946" spans="1:6">
      <c r="A946" s="144" t="s">
        <v>527</v>
      </c>
      <c r="B946" s="101" t="s">
        <v>204</v>
      </c>
      <c r="C946" s="145" t="s">
        <v>88</v>
      </c>
      <c r="D946" s="146">
        <v>4199363.49</v>
      </c>
      <c r="E946" s="146">
        <v>346480.8</v>
      </c>
      <c r="F946" s="110">
        <f t="shared" si="14"/>
        <v>3852882.6900000004</v>
      </c>
    </row>
    <row r="947" spans="1:6" ht="78.75">
      <c r="A947" s="136" t="s">
        <v>302</v>
      </c>
      <c r="B947" s="100" t="s">
        <v>204</v>
      </c>
      <c r="C947" s="133" t="s">
        <v>895</v>
      </c>
      <c r="D947" s="134">
        <v>4199363.49</v>
      </c>
      <c r="E947" s="134">
        <v>346480.8</v>
      </c>
      <c r="F947" s="104">
        <f t="shared" si="14"/>
        <v>3852882.6900000004</v>
      </c>
    </row>
    <row r="948" spans="1:6" ht="31.5">
      <c r="A948" s="136" t="s">
        <v>1177</v>
      </c>
      <c r="B948" s="100" t="s">
        <v>204</v>
      </c>
      <c r="C948" s="133" t="s">
        <v>896</v>
      </c>
      <c r="D948" s="134">
        <v>4199363.49</v>
      </c>
      <c r="E948" s="134">
        <v>346480.8</v>
      </c>
      <c r="F948" s="104">
        <f t="shared" si="14"/>
        <v>3852882.6900000004</v>
      </c>
    </row>
    <row r="949" spans="1:6" ht="31.5">
      <c r="A949" s="136" t="s">
        <v>356</v>
      </c>
      <c r="B949" s="100" t="s">
        <v>204</v>
      </c>
      <c r="C949" s="133" t="s">
        <v>896</v>
      </c>
      <c r="D949" s="134">
        <v>4199363.49</v>
      </c>
      <c r="E949" s="134">
        <v>346480.8</v>
      </c>
      <c r="F949" s="104">
        <f t="shared" si="14"/>
        <v>3852882.6900000004</v>
      </c>
    </row>
    <row r="950" spans="1:6">
      <c r="A950" s="144" t="s">
        <v>149</v>
      </c>
      <c r="B950" s="101" t="s">
        <v>204</v>
      </c>
      <c r="C950" s="145" t="s">
        <v>116</v>
      </c>
      <c r="D950" s="146">
        <v>4125</v>
      </c>
      <c r="E950" s="146">
        <v>0</v>
      </c>
      <c r="F950" s="110">
        <f t="shared" si="14"/>
        <v>4125</v>
      </c>
    </row>
    <row r="951" spans="1:6" ht="31.5">
      <c r="A951" s="144" t="s">
        <v>424</v>
      </c>
      <c r="B951" s="101" t="s">
        <v>204</v>
      </c>
      <c r="C951" s="145" t="s">
        <v>117</v>
      </c>
      <c r="D951" s="146">
        <v>4125</v>
      </c>
      <c r="E951" s="146">
        <v>0</v>
      </c>
      <c r="F951" s="110">
        <f t="shared" si="14"/>
        <v>4125</v>
      </c>
    </row>
    <row r="952" spans="1:6" ht="31.5">
      <c r="A952" s="136" t="s">
        <v>208</v>
      </c>
      <c r="B952" s="100" t="s">
        <v>204</v>
      </c>
      <c r="C952" s="133" t="s">
        <v>118</v>
      </c>
      <c r="D952" s="134">
        <v>4125</v>
      </c>
      <c r="E952" s="134">
        <v>0</v>
      </c>
      <c r="F952" s="104">
        <f t="shared" si="14"/>
        <v>4125</v>
      </c>
    </row>
    <row r="953" spans="1:6">
      <c r="A953" s="136" t="s">
        <v>109</v>
      </c>
      <c r="B953" s="100" t="s">
        <v>204</v>
      </c>
      <c r="C953" s="133" t="s">
        <v>633</v>
      </c>
      <c r="D953" s="134">
        <v>4125</v>
      </c>
      <c r="E953" s="134">
        <v>0</v>
      </c>
      <c r="F953" s="104">
        <f t="shared" si="14"/>
        <v>4125</v>
      </c>
    </row>
    <row r="954" spans="1:6">
      <c r="A954" s="136" t="s">
        <v>35</v>
      </c>
      <c r="B954" s="100" t="s">
        <v>204</v>
      </c>
      <c r="C954" s="133" t="s">
        <v>633</v>
      </c>
      <c r="D954" s="134">
        <v>4125</v>
      </c>
      <c r="E954" s="134">
        <v>0</v>
      </c>
      <c r="F954" s="104">
        <f t="shared" si="14"/>
        <v>4125</v>
      </c>
    </row>
    <row r="955" spans="1:6" ht="31.5">
      <c r="A955" s="144" t="s">
        <v>642</v>
      </c>
      <c r="B955" s="101" t="s">
        <v>204</v>
      </c>
      <c r="C955" s="145" t="s">
        <v>413</v>
      </c>
      <c r="D955" s="146">
        <v>77500</v>
      </c>
      <c r="E955" s="146">
        <v>0</v>
      </c>
      <c r="F955" s="110">
        <f t="shared" si="14"/>
        <v>77500</v>
      </c>
    </row>
    <row r="956" spans="1:6" ht="31.5">
      <c r="A956" s="144" t="s">
        <v>643</v>
      </c>
      <c r="B956" s="101" t="s">
        <v>204</v>
      </c>
      <c r="C956" s="145" t="s">
        <v>1080</v>
      </c>
      <c r="D956" s="146">
        <v>77500</v>
      </c>
      <c r="E956" s="146">
        <v>0</v>
      </c>
      <c r="F956" s="110">
        <f t="shared" si="14"/>
        <v>77500</v>
      </c>
    </row>
    <row r="957" spans="1:6" ht="47.25">
      <c r="A957" s="136" t="s">
        <v>516</v>
      </c>
      <c r="B957" s="100" t="s">
        <v>204</v>
      </c>
      <c r="C957" s="133" t="s">
        <v>1054</v>
      </c>
      <c r="D957" s="134">
        <v>77500</v>
      </c>
      <c r="E957" s="134">
        <v>0</v>
      </c>
      <c r="F957" s="104">
        <f t="shared" si="14"/>
        <v>77500</v>
      </c>
    </row>
    <row r="958" spans="1:6">
      <c r="A958" s="136" t="s">
        <v>517</v>
      </c>
      <c r="B958" s="100" t="s">
        <v>204</v>
      </c>
      <c r="C958" s="133" t="s">
        <v>698</v>
      </c>
      <c r="D958" s="134">
        <v>77500</v>
      </c>
      <c r="E958" s="134">
        <v>0</v>
      </c>
      <c r="F958" s="104">
        <f t="shared" si="14"/>
        <v>77500</v>
      </c>
    </row>
    <row r="959" spans="1:6" ht="16.5" thickBot="1">
      <c r="A959" s="136" t="s">
        <v>200</v>
      </c>
      <c r="B959" s="128" t="s">
        <v>204</v>
      </c>
      <c r="C959" s="137" t="s">
        <v>698</v>
      </c>
      <c r="D959" s="138">
        <v>77500</v>
      </c>
      <c r="E959" s="138">
        <v>0</v>
      </c>
      <c r="F959" s="105">
        <f t="shared" si="14"/>
        <v>77500</v>
      </c>
    </row>
    <row r="960" spans="1:6" ht="16.5" thickBot="1"/>
    <row r="961" spans="1:6" ht="16.5" thickBot="1">
      <c r="A961" s="111" t="s">
        <v>66</v>
      </c>
      <c r="B961" s="112">
        <v>450</v>
      </c>
      <c r="C961" s="112" t="s">
        <v>205</v>
      </c>
      <c r="D961" s="113">
        <v>-48718339.880000003</v>
      </c>
      <c r="E961" s="113">
        <v>41401544.82</v>
      </c>
      <c r="F961" s="114" t="s">
        <v>205</v>
      </c>
    </row>
  </sheetData>
  <autoFilter ref="A7:F959"/>
  <mergeCells count="1">
    <mergeCell ref="A2:F2"/>
  </mergeCells>
  <phoneticPr fontId="6" type="noConversion"/>
  <printOptions horizontalCentered="1"/>
  <pageMargins left="0.78740157480314965" right="0.78740157480314965" top="0.19685039370078741" bottom="0.19685039370078741" header="0.19685039370078741" footer="0.27559055118110237"/>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dimension ref="A1:DG67"/>
  <sheetViews>
    <sheetView view="pageBreakPreview" zoomScale="75" workbookViewId="0">
      <selection activeCell="E8" sqref="E8"/>
    </sheetView>
  </sheetViews>
  <sheetFormatPr defaultRowHeight="12.75"/>
  <cols>
    <col min="1" max="1" width="76.85546875" style="4" customWidth="1"/>
    <col min="2" max="2" width="8.5703125" style="4" customWidth="1"/>
    <col min="3" max="3" width="28.28515625" style="4" customWidth="1"/>
    <col min="4" max="5" width="19.85546875" style="4" customWidth="1"/>
    <col min="6" max="6" width="19.28515625" style="4" customWidth="1"/>
    <col min="7" max="16384" width="9.140625" style="4"/>
  </cols>
  <sheetData>
    <row r="1" spans="1:111">
      <c r="F1" s="5" t="s">
        <v>752</v>
      </c>
    </row>
    <row r="2" spans="1:111" ht="15.75">
      <c r="A2" s="183" t="s">
        <v>417</v>
      </c>
      <c r="B2" s="183"/>
      <c r="C2" s="183"/>
      <c r="D2" s="183"/>
      <c r="E2" s="183"/>
      <c r="F2" s="183"/>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row>
    <row r="3" spans="1:111" ht="15.75">
      <c r="A3" s="24"/>
      <c r="B3" s="24"/>
      <c r="C3" s="24"/>
      <c r="D3" s="24"/>
      <c r="E3" s="24"/>
      <c r="F3" s="24"/>
    </row>
    <row r="4" spans="1:111" ht="15.75">
      <c r="A4" s="24"/>
      <c r="B4" s="24"/>
      <c r="C4" s="24"/>
      <c r="D4" s="24"/>
      <c r="E4" s="24"/>
      <c r="F4" s="24"/>
    </row>
    <row r="5" spans="1:111" ht="12.75" customHeight="1">
      <c r="A5" s="184" t="s">
        <v>553</v>
      </c>
      <c r="B5" s="184" t="s">
        <v>136</v>
      </c>
      <c r="C5" s="184" t="s">
        <v>1119</v>
      </c>
      <c r="D5" s="184" t="s">
        <v>904</v>
      </c>
      <c r="E5" s="186" t="s">
        <v>676</v>
      </c>
      <c r="F5" s="184" t="s">
        <v>378</v>
      </c>
    </row>
    <row r="6" spans="1:111" ht="62.25" customHeight="1">
      <c r="A6" s="185"/>
      <c r="B6" s="185"/>
      <c r="C6" s="185"/>
      <c r="D6" s="185"/>
      <c r="E6" s="187"/>
      <c r="F6" s="185"/>
    </row>
    <row r="7" spans="1:111" ht="16.5" thickBot="1">
      <c r="A7" s="28">
        <v>1</v>
      </c>
      <c r="B7" s="29">
        <v>2</v>
      </c>
      <c r="C7" s="29">
        <v>3</v>
      </c>
      <c r="D7" s="29">
        <v>4</v>
      </c>
      <c r="E7" s="29">
        <v>5</v>
      </c>
      <c r="F7" s="29">
        <v>6</v>
      </c>
    </row>
    <row r="8" spans="1:111" ht="15.75">
      <c r="A8" s="51" t="s">
        <v>951</v>
      </c>
      <c r="B8" s="30">
        <v>500</v>
      </c>
      <c r="C8" s="31" t="s">
        <v>205</v>
      </c>
      <c r="D8" s="32">
        <f>D9+D13</f>
        <v>48718339.880000114</v>
      </c>
      <c r="E8" s="32">
        <f>E9+E13</f>
        <v>-41401544.819999993</v>
      </c>
      <c r="F8" s="33">
        <f>D8-E8</f>
        <v>90119884.700000107</v>
      </c>
    </row>
    <row r="9" spans="1:111" ht="15.75" customHeight="1">
      <c r="A9" s="177" t="s">
        <v>949</v>
      </c>
      <c r="B9" s="179">
        <v>520</v>
      </c>
      <c r="C9" s="181" t="s">
        <v>425</v>
      </c>
      <c r="D9" s="173">
        <v>17900000</v>
      </c>
      <c r="E9" s="173">
        <v>0</v>
      </c>
      <c r="F9" s="175">
        <f>D9-E9</f>
        <v>17900000</v>
      </c>
    </row>
    <row r="10" spans="1:111" ht="12.75" customHeight="1">
      <c r="A10" s="178"/>
      <c r="B10" s="180"/>
      <c r="C10" s="182"/>
      <c r="D10" s="174"/>
      <c r="E10" s="174"/>
      <c r="F10" s="176"/>
    </row>
    <row r="11" spans="1:111" ht="47.25">
      <c r="A11" s="52" t="s">
        <v>470</v>
      </c>
      <c r="B11" s="34">
        <v>520</v>
      </c>
      <c r="C11" s="26" t="s">
        <v>469</v>
      </c>
      <c r="D11" s="35">
        <v>51000000</v>
      </c>
      <c r="E11" s="35">
        <v>0</v>
      </c>
      <c r="F11" s="27">
        <f>D11-E11</f>
        <v>51000000</v>
      </c>
    </row>
    <row r="12" spans="1:111" ht="47.25">
      <c r="A12" s="52" t="s">
        <v>471</v>
      </c>
      <c r="B12" s="34">
        <v>520</v>
      </c>
      <c r="C12" s="26" t="s">
        <v>346</v>
      </c>
      <c r="D12" s="36">
        <v>-33100000</v>
      </c>
      <c r="E12" s="35">
        <v>0</v>
      </c>
      <c r="F12" s="27">
        <f>D12-E12</f>
        <v>-33100000</v>
      </c>
    </row>
    <row r="13" spans="1:111" ht="31.5">
      <c r="A13" s="52" t="s">
        <v>950</v>
      </c>
      <c r="B13" s="34">
        <v>700</v>
      </c>
      <c r="C13" s="26" t="s">
        <v>1059</v>
      </c>
      <c r="D13" s="36">
        <f>D14+D15</f>
        <v>30818339.880000114</v>
      </c>
      <c r="E13" s="36">
        <f>E14+E15</f>
        <v>-41401544.819999993</v>
      </c>
      <c r="F13" s="27">
        <f>D13-E13</f>
        <v>72219884.700000107</v>
      </c>
    </row>
    <row r="14" spans="1:111" ht="31.5">
      <c r="A14" s="52" t="s">
        <v>472</v>
      </c>
      <c r="B14" s="34">
        <v>710</v>
      </c>
      <c r="C14" s="26" t="s">
        <v>746</v>
      </c>
      <c r="D14" s="36">
        <v>-3199088339.4099998</v>
      </c>
      <c r="E14" s="35">
        <v>-342324304.50999999</v>
      </c>
      <c r="F14" s="37" t="s">
        <v>205</v>
      </c>
    </row>
    <row r="15" spans="1:111" ht="32.25" thickBot="1">
      <c r="A15" s="52" t="s">
        <v>473</v>
      </c>
      <c r="B15" s="38">
        <v>720</v>
      </c>
      <c r="C15" s="48" t="s">
        <v>745</v>
      </c>
      <c r="D15" s="39">
        <v>3229906679.29</v>
      </c>
      <c r="E15" s="40">
        <v>300922759.69</v>
      </c>
      <c r="F15" s="41" t="s">
        <v>205</v>
      </c>
    </row>
    <row r="16" spans="1:111" ht="15.75">
      <c r="A16" s="24"/>
      <c r="B16" s="24"/>
      <c r="C16" s="24"/>
      <c r="D16" s="24"/>
      <c r="E16" s="24"/>
      <c r="F16" s="24"/>
    </row>
    <row r="17" spans="1:72" ht="15.75">
      <c r="A17" s="24"/>
      <c r="B17" s="24"/>
      <c r="C17" s="24"/>
      <c r="D17" s="24"/>
      <c r="E17" s="24"/>
      <c r="F17" s="24"/>
    </row>
    <row r="18" spans="1:72" ht="15.75">
      <c r="A18" s="24"/>
      <c r="B18" s="24"/>
      <c r="C18" s="24"/>
      <c r="D18" s="24"/>
      <c r="E18" s="24"/>
      <c r="F18" s="24"/>
    </row>
    <row r="19" spans="1:72" ht="21" customHeight="1">
      <c r="A19" s="170" t="s">
        <v>202</v>
      </c>
      <c r="B19" s="170"/>
      <c r="C19" s="170"/>
      <c r="D19" s="170"/>
      <c r="E19" s="170"/>
      <c r="F19" s="24"/>
      <c r="G19" s="24"/>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
      <c r="BK19" s="1"/>
      <c r="BL19" s="1"/>
      <c r="BM19" s="1"/>
      <c r="BN19" s="1"/>
      <c r="BO19" s="1"/>
      <c r="BP19" s="1"/>
      <c r="BQ19" s="1"/>
      <c r="BR19" s="1"/>
      <c r="BS19" s="1"/>
      <c r="BT19" s="1"/>
    </row>
    <row r="20" spans="1:72" ht="15.75">
      <c r="A20" s="24"/>
      <c r="B20" s="24"/>
      <c r="C20" s="24"/>
      <c r="D20" s="24"/>
      <c r="E20" s="24"/>
      <c r="F20" s="24"/>
      <c r="G20" s="24"/>
      <c r="H20" s="1"/>
      <c r="I20" s="1"/>
      <c r="J20" s="1"/>
      <c r="K20" s="1"/>
      <c r="L20" s="1"/>
      <c r="M20" s="1"/>
      <c r="N20" s="1"/>
      <c r="O20" s="1"/>
      <c r="P20" s="172"/>
      <c r="Q20" s="172"/>
      <c r="R20" s="172"/>
      <c r="S20" s="172"/>
      <c r="T20" s="172"/>
      <c r="U20" s="172"/>
      <c r="V20" s="172"/>
      <c r="W20" s="172"/>
      <c r="X20" s="172"/>
      <c r="Y20" s="172"/>
      <c r="Z20" s="172"/>
      <c r="AA20" s="172"/>
      <c r="AB20" s="172"/>
      <c r="AC20" s="172"/>
      <c r="AD20" s="172"/>
      <c r="AE20" s="172"/>
      <c r="AF20" s="172"/>
      <c r="AG20" s="172"/>
      <c r="AH20" s="1"/>
      <c r="AI20" s="1"/>
      <c r="AJ20" s="1"/>
      <c r="AK20" s="1"/>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
      <c r="BK20" s="1"/>
      <c r="BL20" s="1"/>
      <c r="BM20" s="1"/>
      <c r="BN20" s="1"/>
      <c r="BO20" s="1"/>
      <c r="BP20" s="1"/>
      <c r="BQ20" s="1"/>
      <c r="BR20" s="1"/>
      <c r="BS20" s="1"/>
      <c r="BT20" s="1"/>
    </row>
    <row r="21" spans="1:72" ht="15.75">
      <c r="A21" s="24"/>
      <c r="B21" s="24"/>
      <c r="C21" s="24"/>
      <c r="D21" s="24" t="s">
        <v>154</v>
      </c>
      <c r="E21" s="24"/>
      <c r="F21" s="24"/>
      <c r="G21" s="24"/>
      <c r="H21" s="1"/>
      <c r="I21" s="1"/>
      <c r="J21" s="1"/>
      <c r="K21" s="1"/>
      <c r="L21" s="1"/>
      <c r="M21" s="1"/>
      <c r="N21" s="1"/>
      <c r="O21" s="1"/>
      <c r="P21" s="1"/>
      <c r="Q21" s="1"/>
      <c r="R21" s="1"/>
      <c r="S21" s="1"/>
      <c r="T21" s="8"/>
      <c r="U21" s="8"/>
      <c r="V21" s="8"/>
      <c r="W21" s="8"/>
      <c r="X21" s="8"/>
      <c r="Y21" s="8"/>
      <c r="Z21" s="8"/>
      <c r="AA21" s="1"/>
      <c r="AB21" s="1"/>
      <c r="AC21" s="1"/>
      <c r="AD21" s="1"/>
      <c r="AE21" s="1"/>
      <c r="AF21" s="1"/>
      <c r="AG21" s="1"/>
      <c r="AH21" s="1"/>
      <c r="AI21" s="1"/>
      <c r="AJ21" s="1"/>
      <c r="AK21" s="1"/>
      <c r="AL21" s="1"/>
      <c r="AM21" s="1"/>
      <c r="AN21" s="1"/>
      <c r="AO21" s="1"/>
      <c r="AP21" s="1"/>
      <c r="AQ21" s="1"/>
      <c r="AR21" s="1"/>
      <c r="AS21" s="8"/>
      <c r="AT21" s="8"/>
      <c r="AU21" s="8"/>
      <c r="AV21" s="8"/>
      <c r="AW21" s="1"/>
      <c r="AX21" s="1"/>
      <c r="AY21" s="1"/>
      <c r="AZ21" s="1"/>
      <c r="BA21" s="1"/>
      <c r="BB21" s="1"/>
      <c r="BC21" s="1"/>
      <c r="BD21" s="1"/>
      <c r="BE21" s="1"/>
      <c r="BF21" s="1"/>
      <c r="BG21" s="1"/>
      <c r="BH21" s="1"/>
      <c r="BI21" s="1"/>
      <c r="BJ21" s="1"/>
      <c r="BK21" s="1"/>
      <c r="BL21" s="1"/>
      <c r="BM21" s="1"/>
      <c r="BN21" s="1"/>
      <c r="BO21" s="1"/>
      <c r="BP21" s="1"/>
      <c r="BQ21" s="1"/>
      <c r="BR21" s="1"/>
      <c r="BS21" s="1"/>
      <c r="BT21" s="1"/>
    </row>
    <row r="22" spans="1:72" ht="15.75">
      <c r="A22" s="24" t="s">
        <v>236</v>
      </c>
      <c r="B22" s="24"/>
      <c r="C22" s="24"/>
      <c r="D22" s="24"/>
      <c r="E22" s="24"/>
      <c r="F22" s="24"/>
      <c r="G22" s="24"/>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row>
    <row r="23" spans="1:72" ht="22.5" customHeight="1">
      <c r="A23" s="24" t="s">
        <v>675</v>
      </c>
      <c r="B23" s="24"/>
      <c r="C23" s="24"/>
      <c r="D23" s="24"/>
      <c r="E23" s="24"/>
      <c r="F23" s="24"/>
      <c r="G23" s="24"/>
      <c r="H23" s="1"/>
      <c r="I23" s="1"/>
      <c r="J23" s="1"/>
      <c r="K23" s="1"/>
      <c r="L23" s="1"/>
      <c r="M23" s="1"/>
      <c r="N23" s="1"/>
      <c r="O23" s="1"/>
      <c r="P23" s="1"/>
      <c r="Q23" s="1"/>
      <c r="R23" s="1"/>
      <c r="S23" s="9"/>
      <c r="T23" s="9"/>
      <c r="U23" s="9"/>
      <c r="V23" s="9"/>
      <c r="W23" s="9"/>
      <c r="X23" s="9"/>
      <c r="Y23" s="9"/>
      <c r="Z23" s="9"/>
      <c r="AA23" s="166"/>
      <c r="AB23" s="166"/>
      <c r="AC23" s="166"/>
      <c r="AD23" s="166"/>
      <c r="AE23" s="166"/>
      <c r="AF23" s="166"/>
      <c r="AG23" s="166"/>
      <c r="AH23" s="166"/>
      <c r="AI23" s="166"/>
      <c r="AJ23" s="166"/>
      <c r="AK23" s="166"/>
      <c r="AL23" s="166"/>
      <c r="AM23" s="166"/>
      <c r="AN23" s="166"/>
      <c r="AO23" s="166"/>
      <c r="AP23" s="166"/>
      <c r="AQ23" s="166"/>
      <c r="AR23" s="166"/>
      <c r="AS23" s="1"/>
      <c r="AT23" s="1"/>
      <c r="AU23" s="1"/>
      <c r="AV23" s="1"/>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row>
    <row r="24" spans="1:72" ht="15.75">
      <c r="A24" s="24"/>
      <c r="B24" s="24"/>
      <c r="C24" s="24"/>
      <c r="D24" s="24"/>
      <c r="E24" s="24"/>
      <c r="F24" s="24"/>
      <c r="G24" s="24"/>
      <c r="H24" s="1"/>
      <c r="I24" s="1"/>
      <c r="J24" s="1"/>
      <c r="K24" s="1"/>
      <c r="L24" s="1"/>
      <c r="M24" s="1"/>
      <c r="N24" s="1"/>
      <c r="O24" s="1"/>
      <c r="P24" s="1"/>
      <c r="Q24" s="1"/>
      <c r="R24" s="1"/>
      <c r="S24" s="9"/>
      <c r="T24" s="9"/>
      <c r="U24" s="9"/>
      <c r="V24" s="9"/>
      <c r="W24" s="9"/>
      <c r="X24" s="9"/>
      <c r="Y24" s="9"/>
      <c r="Z24" s="9"/>
      <c r="AA24" s="172"/>
      <c r="AB24" s="172"/>
      <c r="AC24" s="172"/>
      <c r="AD24" s="172"/>
      <c r="AE24" s="172"/>
      <c r="AF24" s="172"/>
      <c r="AG24" s="172"/>
      <c r="AH24" s="172"/>
      <c r="AI24" s="172"/>
      <c r="AJ24" s="172"/>
      <c r="AK24" s="172"/>
      <c r="AL24" s="172"/>
      <c r="AM24" s="172"/>
      <c r="AN24" s="172"/>
      <c r="AO24" s="172"/>
      <c r="AP24" s="172"/>
      <c r="AQ24" s="172"/>
      <c r="AR24" s="172"/>
      <c r="AS24" s="1"/>
      <c r="AT24" s="1"/>
      <c r="AU24" s="1"/>
      <c r="AV24" s="1"/>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row>
    <row r="25" spans="1:72" ht="15.75">
      <c r="A25" s="24"/>
      <c r="B25" s="24"/>
      <c r="C25" s="24"/>
      <c r="D25" s="24"/>
      <c r="E25" s="24"/>
      <c r="F25" s="24"/>
      <c r="G25" s="24"/>
      <c r="H25" s="1"/>
      <c r="I25" s="1"/>
      <c r="J25" s="1"/>
      <c r="K25" s="1"/>
      <c r="L25" s="1"/>
      <c r="M25" s="1"/>
      <c r="N25" s="1"/>
      <c r="O25" s="1"/>
      <c r="P25" s="1"/>
      <c r="Q25" s="1"/>
      <c r="R25" s="1"/>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8"/>
      <c r="AT25" s="8"/>
      <c r="AU25" s="8"/>
      <c r="AV25" s="8"/>
      <c r="AW25" s="9"/>
      <c r="AX25" s="9"/>
      <c r="AY25" s="9"/>
      <c r="AZ25" s="9"/>
      <c r="BA25" s="9"/>
      <c r="BB25" s="9"/>
      <c r="BC25" s="9"/>
      <c r="BD25" s="9"/>
      <c r="BE25" s="9"/>
      <c r="BF25" s="9"/>
      <c r="BG25" s="9"/>
      <c r="BH25" s="9"/>
      <c r="BI25" s="9"/>
      <c r="BJ25" s="9"/>
      <c r="BK25" s="9"/>
      <c r="BL25" s="9"/>
      <c r="BM25" s="9"/>
      <c r="BN25" s="9"/>
      <c r="BO25" s="9"/>
      <c r="BP25" s="9"/>
      <c r="BQ25" s="9"/>
      <c r="BR25" s="9"/>
      <c r="BS25" s="9"/>
      <c r="BT25" s="9"/>
    </row>
    <row r="26" spans="1:72" ht="31.5" customHeight="1">
      <c r="A26" s="24" t="s">
        <v>515</v>
      </c>
      <c r="B26" s="24"/>
      <c r="C26" s="24"/>
      <c r="D26" s="24"/>
      <c r="E26" s="24"/>
      <c r="F26" s="24"/>
      <c r="G26" s="24"/>
      <c r="H26" s="1"/>
      <c r="I26" s="1"/>
      <c r="J26" s="1"/>
      <c r="K26" s="1"/>
      <c r="L26" s="1"/>
      <c r="M26" s="1"/>
      <c r="N26" s="1"/>
      <c r="O26" s="1"/>
      <c r="P26" s="1"/>
      <c r="Q26" s="1"/>
      <c r="R26" s="1"/>
      <c r="S26" s="1"/>
      <c r="T26" s="166"/>
      <c r="U26" s="166"/>
      <c r="V26" s="166"/>
      <c r="W26" s="166"/>
      <c r="X26" s="166"/>
      <c r="Y26" s="166"/>
      <c r="Z26" s="166"/>
      <c r="AA26" s="166"/>
      <c r="AB26" s="166"/>
      <c r="AC26" s="166"/>
      <c r="AD26" s="166"/>
      <c r="AE26" s="166"/>
      <c r="AF26" s="166"/>
      <c r="AG26" s="166"/>
      <c r="AH26" s="166"/>
      <c r="AI26" s="166"/>
      <c r="AJ26" s="166"/>
      <c r="AK26" s="166"/>
      <c r="AL26" s="1"/>
      <c r="AM26" s="1"/>
      <c r="AN26" s="1"/>
      <c r="AO26" s="1"/>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9"/>
      <c r="BO26" s="9"/>
      <c r="BP26" s="9"/>
      <c r="BQ26" s="9"/>
      <c r="BR26" s="9"/>
      <c r="BS26" s="9"/>
      <c r="BT26" s="9"/>
    </row>
    <row r="27" spans="1:72" ht="15.75">
      <c r="A27" s="24"/>
      <c r="B27" s="24"/>
      <c r="C27" s="24"/>
      <c r="D27" s="24"/>
      <c r="E27" s="24"/>
      <c r="F27" s="24"/>
      <c r="G27" s="24"/>
      <c r="H27" s="9"/>
      <c r="I27" s="9"/>
      <c r="J27" s="9"/>
      <c r="K27" s="9"/>
      <c r="L27" s="9"/>
      <c r="M27" s="9"/>
      <c r="N27" s="9"/>
      <c r="O27" s="9"/>
      <c r="P27" s="9"/>
      <c r="Q27" s="9"/>
      <c r="R27" s="9"/>
      <c r="S27" s="9"/>
      <c r="T27" s="172"/>
      <c r="U27" s="172"/>
      <c r="V27" s="172"/>
      <c r="W27" s="172"/>
      <c r="X27" s="172"/>
      <c r="Y27" s="172"/>
      <c r="Z27" s="172"/>
      <c r="AA27" s="172"/>
      <c r="AB27" s="172"/>
      <c r="AC27" s="172"/>
      <c r="AD27" s="172"/>
      <c r="AE27" s="172"/>
      <c r="AF27" s="172"/>
      <c r="AG27" s="172"/>
      <c r="AH27" s="172"/>
      <c r="AI27" s="172"/>
      <c r="AJ27" s="172"/>
      <c r="AK27" s="172"/>
      <c r="AL27" s="1"/>
      <c r="AM27" s="1"/>
      <c r="AN27" s="1"/>
      <c r="AO27" s="1"/>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9"/>
      <c r="BO27" s="9"/>
      <c r="BP27" s="9"/>
      <c r="BQ27" s="9"/>
      <c r="BR27" s="9"/>
      <c r="BS27" s="9"/>
      <c r="BT27" s="9"/>
    </row>
    <row r="28" spans="1:72" ht="15.75">
      <c r="A28" s="24" t="s">
        <v>154</v>
      </c>
      <c r="B28" s="24"/>
      <c r="C28" s="24"/>
      <c r="D28" s="24"/>
      <c r="E28" s="24"/>
      <c r="F28" s="24"/>
      <c r="G28" s="24"/>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7"/>
      <c r="AW28" s="1"/>
      <c r="AX28" s="1"/>
      <c r="AY28" s="1"/>
      <c r="AZ28" s="1"/>
      <c r="BA28" s="1"/>
      <c r="BB28" s="1"/>
      <c r="BC28" s="1"/>
      <c r="BD28" s="1"/>
      <c r="BE28" s="1"/>
      <c r="BF28" s="1"/>
      <c r="BG28" s="1"/>
      <c r="BH28" s="1"/>
      <c r="BI28" s="1"/>
      <c r="BJ28" s="1"/>
      <c r="BK28" s="1"/>
      <c r="BL28" s="1"/>
      <c r="BM28" s="1"/>
      <c r="BN28" s="1"/>
      <c r="BO28" s="1"/>
      <c r="BP28" s="1"/>
      <c r="BQ28" s="1"/>
      <c r="BR28" s="1"/>
      <c r="BS28" s="1"/>
      <c r="BT28" s="1"/>
    </row>
    <row r="29" spans="1:72" ht="15.75">
      <c r="A29" s="170" t="s">
        <v>102</v>
      </c>
      <c r="B29" s="170"/>
      <c r="C29" s="170"/>
      <c r="D29" s="171"/>
      <c r="E29" s="171"/>
      <c r="F29" s="171"/>
      <c r="G29" s="171"/>
      <c r="H29" s="167"/>
      <c r="I29" s="167"/>
      <c r="J29" s="1"/>
      <c r="K29" s="166"/>
      <c r="L29" s="166"/>
      <c r="M29" s="166"/>
      <c r="N29" s="166"/>
      <c r="O29" s="166"/>
      <c r="P29" s="166"/>
      <c r="Q29" s="166"/>
      <c r="R29" s="166"/>
      <c r="S29" s="166"/>
      <c r="T29" s="166"/>
      <c r="U29" s="166"/>
      <c r="V29" s="166"/>
      <c r="W29" s="166"/>
      <c r="X29" s="166"/>
      <c r="Y29" s="166"/>
      <c r="Z29" s="166"/>
      <c r="AA29" s="166"/>
      <c r="AB29" s="166"/>
      <c r="AC29" s="167"/>
      <c r="AD29" s="167"/>
      <c r="AE29" s="167"/>
      <c r="AF29" s="167"/>
      <c r="AG29" s="168"/>
      <c r="AH29" s="168"/>
      <c r="AI29" s="168"/>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row>
    <row r="30" spans="1:7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row>
    <row r="31" spans="1:72">
      <c r="A31" s="1"/>
      <c r="B31" s="1"/>
      <c r="C31" s="1"/>
      <c r="D31" s="1"/>
      <c r="E31" s="1"/>
      <c r="F31" s="1"/>
    </row>
    <row r="32" spans="1:72">
      <c r="A32" s="1" t="s">
        <v>154</v>
      </c>
      <c r="B32" s="1"/>
      <c r="C32" s="1"/>
      <c r="D32" s="1"/>
      <c r="E32" s="1"/>
      <c r="F32" s="1"/>
    </row>
    <row r="33" spans="1:6">
      <c r="A33" s="1"/>
      <c r="B33" s="1"/>
      <c r="C33" s="1"/>
      <c r="D33" s="1"/>
      <c r="E33" s="1"/>
      <c r="F33" s="1"/>
    </row>
    <row r="34" spans="1:6">
      <c r="A34" s="1"/>
      <c r="B34" s="1"/>
      <c r="C34" s="1"/>
      <c r="D34" s="1"/>
      <c r="E34" s="1"/>
      <c r="F34" s="1"/>
    </row>
    <row r="35" spans="1:6">
      <c r="A35" s="1"/>
      <c r="B35" s="1"/>
      <c r="C35" s="1"/>
      <c r="D35" s="1"/>
      <c r="E35" s="1"/>
      <c r="F35" s="1"/>
    </row>
    <row r="36" spans="1:6">
      <c r="A36" s="1"/>
      <c r="B36" s="1"/>
      <c r="C36" s="1"/>
      <c r="D36" s="1"/>
      <c r="E36" s="1"/>
      <c r="F36" s="1"/>
    </row>
    <row r="37" spans="1:6">
      <c r="A37" s="1"/>
      <c r="B37" s="1"/>
      <c r="C37" s="1"/>
      <c r="D37" s="1"/>
      <c r="E37" s="1"/>
      <c r="F37" s="1"/>
    </row>
    <row r="38" spans="1:6">
      <c r="A38" s="1"/>
      <c r="B38" s="1"/>
      <c r="C38" s="1"/>
      <c r="D38" s="1"/>
      <c r="E38" s="1"/>
      <c r="F38" s="1"/>
    </row>
    <row r="39" spans="1:6">
      <c r="A39" s="1"/>
      <c r="B39" s="1"/>
      <c r="C39" s="1"/>
      <c r="D39" s="1"/>
      <c r="E39" s="1"/>
      <c r="F39" s="1"/>
    </row>
    <row r="40" spans="1:6">
      <c r="A40" s="1"/>
      <c r="B40" s="1"/>
      <c r="C40" s="1"/>
      <c r="D40" s="1"/>
      <c r="E40" s="1"/>
      <c r="F40" s="1"/>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row r="45" spans="1:6">
      <c r="A45" s="1"/>
      <c r="B45" s="1"/>
      <c r="C45" s="1"/>
      <c r="D45" s="1"/>
      <c r="E45" s="1"/>
      <c r="F45" s="1"/>
    </row>
    <row r="46" spans="1:6">
      <c r="A46" s="1"/>
      <c r="B46" s="1"/>
      <c r="C46" s="1"/>
      <c r="D46" s="1"/>
      <c r="E46" s="1"/>
      <c r="F46" s="1"/>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51" spans="1:6">
      <c r="A51" s="1"/>
      <c r="B51" s="1"/>
      <c r="C51" s="1"/>
      <c r="D51" s="1"/>
      <c r="E51" s="1"/>
      <c r="F51" s="1"/>
    </row>
    <row r="52" spans="1:6">
      <c r="A52" s="1"/>
      <c r="B52" s="1"/>
      <c r="C52" s="1"/>
      <c r="D52" s="1"/>
      <c r="E52" s="1"/>
      <c r="F52" s="1"/>
    </row>
    <row r="53" spans="1:6">
      <c r="A53" s="1"/>
      <c r="B53" s="1"/>
      <c r="C53" s="1"/>
      <c r="D53" s="1"/>
      <c r="E53" s="1"/>
      <c r="F53" s="1"/>
    </row>
    <row r="54" spans="1:6">
      <c r="A54" s="1"/>
      <c r="B54" s="1"/>
      <c r="C54" s="1"/>
      <c r="D54" s="1"/>
      <c r="E54" s="1"/>
      <c r="F54" s="1"/>
    </row>
    <row r="55" spans="1:6">
      <c r="A55" s="1"/>
      <c r="B55" s="1"/>
      <c r="C55" s="1"/>
      <c r="D55" s="1"/>
      <c r="E55" s="1"/>
      <c r="F55" s="1"/>
    </row>
    <row r="56" spans="1:6">
      <c r="A56" s="1"/>
      <c r="B56" s="1"/>
      <c r="C56" s="1"/>
      <c r="D56" s="1"/>
      <c r="E56" s="1"/>
      <c r="F56" s="1"/>
    </row>
    <row r="57" spans="1:6">
      <c r="A57" s="1"/>
      <c r="B57" s="1"/>
      <c r="C57" s="1"/>
      <c r="D57" s="1"/>
      <c r="E57" s="1"/>
      <c r="F57" s="1"/>
    </row>
    <row r="58" spans="1:6">
      <c r="A58" s="1"/>
      <c r="B58" s="1"/>
      <c r="C58" s="1"/>
      <c r="D58" s="1"/>
      <c r="E58" s="1"/>
      <c r="F58" s="1"/>
    </row>
    <row r="59" spans="1:6">
      <c r="A59" s="1"/>
      <c r="B59" s="1"/>
      <c r="C59" s="1"/>
      <c r="D59" s="1"/>
      <c r="E59" s="1"/>
      <c r="F59" s="1"/>
    </row>
    <row r="60" spans="1:6">
      <c r="A60" s="1"/>
      <c r="B60" s="1"/>
      <c r="C60" s="1"/>
      <c r="D60" s="1"/>
      <c r="E60" s="1"/>
      <c r="F60" s="1"/>
    </row>
    <row r="61" spans="1:6">
      <c r="A61" s="1"/>
      <c r="B61" s="1"/>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c r="A65" s="1"/>
      <c r="B65" s="1"/>
      <c r="C65" s="1"/>
      <c r="D65" s="1"/>
      <c r="E65" s="1"/>
      <c r="F65" s="1"/>
    </row>
    <row r="66" spans="1:6">
      <c r="A66" s="1"/>
      <c r="B66" s="1"/>
      <c r="C66" s="1"/>
      <c r="D66" s="1"/>
      <c r="E66" s="1"/>
      <c r="F66" s="1"/>
    </row>
    <row r="67" spans="1:6">
      <c r="A67" s="1"/>
      <c r="B67" s="1"/>
      <c r="C67" s="1"/>
      <c r="D67" s="1"/>
      <c r="E67" s="1"/>
      <c r="F67" s="1"/>
    </row>
  </sheetData>
  <mergeCells count="31">
    <mergeCell ref="A2:F2"/>
    <mergeCell ref="A5:A6"/>
    <mergeCell ref="C5:C6"/>
    <mergeCell ref="D5:D6"/>
    <mergeCell ref="E5:E6"/>
    <mergeCell ref="F5:F6"/>
    <mergeCell ref="B5:B6"/>
    <mergeCell ref="AL19:BI19"/>
    <mergeCell ref="A19:E19"/>
    <mergeCell ref="D9:D10"/>
    <mergeCell ref="F9:F10"/>
    <mergeCell ref="A9:A10"/>
    <mergeCell ref="E9:E10"/>
    <mergeCell ref="B9:B10"/>
    <mergeCell ref="C9:C10"/>
    <mergeCell ref="T27:AK27"/>
    <mergeCell ref="T26:AK26"/>
    <mergeCell ref="P20:AG20"/>
    <mergeCell ref="AA23:AR23"/>
    <mergeCell ref="AP27:BM27"/>
    <mergeCell ref="AA24:AR24"/>
    <mergeCell ref="AP26:BM26"/>
    <mergeCell ref="AW24:BT24"/>
    <mergeCell ref="AW23:BT23"/>
    <mergeCell ref="AL20:BI20"/>
    <mergeCell ref="AG29:AI29"/>
    <mergeCell ref="K29:AB29"/>
    <mergeCell ref="A29:C29"/>
    <mergeCell ref="D29:G29"/>
    <mergeCell ref="H29:I29"/>
    <mergeCell ref="AC29:AF29"/>
  </mergeCells>
  <phoneticPr fontId="6" type="noConversion"/>
  <printOptions horizontalCentered="1"/>
  <pageMargins left="0.78740157480314965" right="0.78740157480314965" top="0.39370078740157483" bottom="0.39370078740157483" header="0.51181102362204722" footer="0.51181102362204722"/>
  <pageSetup paperSize="9" scale="50"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Стр.1</vt:lpstr>
      <vt:lpstr>Стр.2</vt:lpstr>
      <vt:lpstr>Стр.3</vt:lpstr>
      <vt:lpstr>Стр.1!Область_печати</vt:lpstr>
      <vt:lpstr>Стр.2!Область_печати</vt:lpstr>
      <vt:lpstr>Стр.3!Область_печати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dc:creator>
  <cp:lastModifiedBy>Ольга Викторовна</cp:lastModifiedBy>
  <cp:lastPrinted>2026-03-12T07:06:59Z</cp:lastPrinted>
  <dcterms:created xsi:type="dcterms:W3CDTF">2007-09-21T13:36:41Z</dcterms:created>
  <dcterms:modified xsi:type="dcterms:W3CDTF">2026-03-12T07:07:03Z</dcterms:modified>
</cp:coreProperties>
</file>