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E1AB577-58AA-4246-AF94-B6E892D37B1F}" xr6:coauthVersionLast="37" xr6:coauthVersionMax="46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  <sheet name="Лист1" sheetId="2" r:id="rId2"/>
  </sheets>
  <definedNames>
    <definedName name="_xlnm.Print_Titles" localSheetId="0">Sheet1!$13:$13</definedName>
    <definedName name="_xlnm.Print_Area" localSheetId="0">Sheet1!$A$1:$L$190</definedName>
  </definedNames>
  <calcPr calcId="179021"/>
</workbook>
</file>

<file path=xl/calcChain.xml><?xml version="1.0" encoding="utf-8"?>
<calcChain xmlns="http://schemas.openxmlformats.org/spreadsheetml/2006/main">
  <c r="K52" i="1" l="1"/>
  <c r="J52" i="1"/>
  <c r="I52" i="1"/>
  <c r="H52" i="1"/>
  <c r="G52" i="1"/>
  <c r="F52" i="1"/>
  <c r="E52" i="1"/>
  <c r="D52" i="1"/>
  <c r="C54" i="1"/>
  <c r="C53" i="1"/>
  <c r="A56" i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C52" i="1" l="1"/>
  <c r="C96" i="1"/>
  <c r="C94" i="1"/>
  <c r="C93" i="1" s="1"/>
  <c r="D93" i="1"/>
  <c r="E93" i="1"/>
  <c r="F93" i="1"/>
  <c r="G93" i="1"/>
  <c r="H93" i="1"/>
  <c r="I93" i="1"/>
  <c r="J93" i="1"/>
  <c r="K93" i="1"/>
  <c r="D95" i="1"/>
  <c r="E95" i="1"/>
  <c r="F95" i="1"/>
  <c r="G95" i="1"/>
  <c r="H95" i="1"/>
  <c r="I95" i="1"/>
  <c r="J95" i="1"/>
  <c r="K95" i="1"/>
  <c r="C95" i="1"/>
  <c r="F30" i="1" l="1"/>
  <c r="E142" i="1"/>
  <c r="E165" i="1"/>
  <c r="E129" i="1"/>
  <c r="E122" i="1" s="1"/>
  <c r="C107" i="1"/>
  <c r="F28" i="1"/>
  <c r="G161" i="1"/>
  <c r="H161" i="1"/>
  <c r="I161" i="1"/>
  <c r="J161" i="1"/>
  <c r="K161" i="1"/>
  <c r="F161" i="1"/>
  <c r="D177" i="1"/>
  <c r="E177" i="1"/>
  <c r="F177" i="1"/>
  <c r="G177" i="1"/>
  <c r="H177" i="1"/>
  <c r="I177" i="1"/>
  <c r="J177" i="1"/>
  <c r="K177" i="1"/>
  <c r="C179" i="1"/>
  <c r="C178" i="1"/>
  <c r="C176" i="1"/>
  <c r="H89" i="1"/>
  <c r="C177" i="1" l="1"/>
  <c r="G28" i="1"/>
  <c r="E61" i="1"/>
  <c r="F61" i="1"/>
  <c r="G61" i="1"/>
  <c r="H61" i="1"/>
  <c r="I61" i="1"/>
  <c r="J61" i="1"/>
  <c r="K61" i="1"/>
  <c r="D61" i="1"/>
  <c r="E186" i="1"/>
  <c r="F186" i="1"/>
  <c r="G186" i="1"/>
  <c r="H186" i="1"/>
  <c r="I186" i="1"/>
  <c r="J186" i="1"/>
  <c r="K186" i="1"/>
  <c r="D186" i="1"/>
  <c r="E187" i="1"/>
  <c r="E185" i="1" s="1"/>
  <c r="E183" i="1" s="1"/>
  <c r="E181" i="1" s="1"/>
  <c r="F187" i="1"/>
  <c r="G187" i="1"/>
  <c r="H187" i="1"/>
  <c r="I187" i="1"/>
  <c r="J187" i="1"/>
  <c r="K187" i="1"/>
  <c r="E188" i="1"/>
  <c r="C175" i="1"/>
  <c r="K174" i="1"/>
  <c r="J174" i="1"/>
  <c r="I174" i="1"/>
  <c r="H174" i="1"/>
  <c r="G174" i="1"/>
  <c r="F174" i="1"/>
  <c r="E174" i="1"/>
  <c r="D174" i="1"/>
  <c r="D173" i="1"/>
  <c r="C173" i="1" s="1"/>
  <c r="C174" i="1" l="1"/>
  <c r="H128" i="1"/>
  <c r="I128" i="1"/>
  <c r="J128" i="1"/>
  <c r="K128" i="1"/>
  <c r="G128" i="1"/>
  <c r="G124" i="1" s="1"/>
  <c r="E150" i="1"/>
  <c r="E149" i="1"/>
  <c r="E151" i="1"/>
  <c r="C129" i="1"/>
  <c r="E103" i="1"/>
  <c r="E99" i="1" s="1"/>
  <c r="E104" i="1"/>
  <c r="E102" i="1" l="1"/>
  <c r="E100" i="1"/>
  <c r="E98" i="1" s="1"/>
  <c r="E139" i="1"/>
  <c r="C140" i="1"/>
  <c r="E105" i="1"/>
  <c r="E83" i="1"/>
  <c r="E63" i="1"/>
  <c r="E30" i="1"/>
  <c r="H165" i="1"/>
  <c r="C119" i="1" l="1"/>
  <c r="E89" i="1"/>
  <c r="D150" i="1"/>
  <c r="D151" i="1"/>
  <c r="D149" i="1"/>
  <c r="C106" i="1"/>
  <c r="D103" i="1"/>
  <c r="D105" i="1"/>
  <c r="D104" i="1"/>
  <c r="D100" i="1" l="1"/>
  <c r="C104" i="1"/>
  <c r="C100" i="1" s="1"/>
  <c r="D148" i="1"/>
  <c r="D102" i="1"/>
  <c r="D99" i="1"/>
  <c r="D190" i="1"/>
  <c r="D187" i="1" s="1"/>
  <c r="C187" i="1" s="1"/>
  <c r="D165" i="1"/>
  <c r="D115" i="1"/>
  <c r="D65" i="1"/>
  <c r="D71" i="1"/>
  <c r="D37" i="1"/>
  <c r="D35" i="1"/>
  <c r="D29" i="1"/>
  <c r="F86" i="1"/>
  <c r="G86" i="1"/>
  <c r="H86" i="1"/>
  <c r="I86" i="1"/>
  <c r="J86" i="1"/>
  <c r="K86" i="1"/>
  <c r="D86" i="1"/>
  <c r="C87" i="1"/>
  <c r="C88" i="1"/>
  <c r="D62" i="1" l="1"/>
  <c r="D98" i="1"/>
  <c r="C86" i="1"/>
  <c r="G168" i="1" l="1"/>
  <c r="H168" i="1"/>
  <c r="I168" i="1"/>
  <c r="J168" i="1"/>
  <c r="K168" i="1"/>
  <c r="E160" i="1"/>
  <c r="F160" i="1"/>
  <c r="G160" i="1"/>
  <c r="H160" i="1"/>
  <c r="I160" i="1"/>
  <c r="J160" i="1"/>
  <c r="K160" i="1"/>
  <c r="E161" i="1"/>
  <c r="D160" i="1"/>
  <c r="G66" i="1" l="1"/>
  <c r="D128" i="1"/>
  <c r="D161" i="1"/>
  <c r="C161" i="1" s="1"/>
  <c r="G139" i="1"/>
  <c r="H139" i="1"/>
  <c r="I139" i="1"/>
  <c r="J139" i="1"/>
  <c r="K139" i="1"/>
  <c r="G183" i="1"/>
  <c r="H183" i="1"/>
  <c r="H181" i="1" s="1"/>
  <c r="I183" i="1"/>
  <c r="I181" i="1" s="1"/>
  <c r="J183" i="1"/>
  <c r="J181" i="1" s="1"/>
  <c r="K183" i="1"/>
  <c r="K181" i="1" s="1"/>
  <c r="H188" i="1"/>
  <c r="I188" i="1"/>
  <c r="J188" i="1"/>
  <c r="K188" i="1"/>
  <c r="G188" i="1"/>
  <c r="H156" i="1"/>
  <c r="I156" i="1"/>
  <c r="K156" i="1"/>
  <c r="G157" i="1"/>
  <c r="I157" i="1"/>
  <c r="J157" i="1"/>
  <c r="K157" i="1"/>
  <c r="G171" i="1"/>
  <c r="H171" i="1"/>
  <c r="I171" i="1"/>
  <c r="J171" i="1"/>
  <c r="K171" i="1"/>
  <c r="G165" i="1"/>
  <c r="I165" i="1"/>
  <c r="J165" i="1"/>
  <c r="K165" i="1"/>
  <c r="K162" i="1"/>
  <c r="G162" i="1"/>
  <c r="H162" i="1"/>
  <c r="I162" i="1"/>
  <c r="J162" i="1"/>
  <c r="G118" i="1"/>
  <c r="H118" i="1"/>
  <c r="I118" i="1"/>
  <c r="J118" i="1"/>
  <c r="K118" i="1"/>
  <c r="E45" i="1"/>
  <c r="F45" i="1"/>
  <c r="G45" i="1"/>
  <c r="G43" i="1" s="1"/>
  <c r="H45" i="1"/>
  <c r="I45" i="1"/>
  <c r="I43" i="1" s="1"/>
  <c r="J45" i="1"/>
  <c r="J43" i="1" s="1"/>
  <c r="K45" i="1"/>
  <c r="K43" i="1" s="1"/>
  <c r="D45" i="1"/>
  <c r="E81" i="1"/>
  <c r="F81" i="1"/>
  <c r="G81" i="1"/>
  <c r="H81" i="1"/>
  <c r="I81" i="1"/>
  <c r="J81" i="1"/>
  <c r="K81" i="1"/>
  <c r="K77" i="1" s="1"/>
  <c r="D81" i="1"/>
  <c r="F127" i="1"/>
  <c r="G127" i="1"/>
  <c r="G123" i="1" s="1"/>
  <c r="H127" i="1"/>
  <c r="H123" i="1" s="1"/>
  <c r="H122" i="1" s="1"/>
  <c r="I127" i="1"/>
  <c r="I123" i="1" s="1"/>
  <c r="J127" i="1"/>
  <c r="J123" i="1" s="1"/>
  <c r="K127" i="1"/>
  <c r="K123" i="1" s="1"/>
  <c r="E127" i="1"/>
  <c r="D127" i="1"/>
  <c r="G136" i="1"/>
  <c r="H136" i="1"/>
  <c r="I136" i="1"/>
  <c r="J136" i="1"/>
  <c r="K136" i="1"/>
  <c r="G134" i="1"/>
  <c r="H134" i="1"/>
  <c r="I134" i="1"/>
  <c r="J134" i="1"/>
  <c r="K134" i="1"/>
  <c r="G132" i="1"/>
  <c r="H132" i="1"/>
  <c r="I132" i="1"/>
  <c r="J132" i="1"/>
  <c r="K132" i="1"/>
  <c r="G130" i="1"/>
  <c r="H130" i="1"/>
  <c r="I130" i="1"/>
  <c r="J130" i="1"/>
  <c r="K130" i="1"/>
  <c r="G116" i="1"/>
  <c r="H116" i="1"/>
  <c r="I116" i="1"/>
  <c r="J116" i="1"/>
  <c r="K116" i="1"/>
  <c r="G114" i="1"/>
  <c r="H114" i="1"/>
  <c r="I114" i="1"/>
  <c r="J114" i="1"/>
  <c r="K114" i="1"/>
  <c r="G105" i="1"/>
  <c r="G103" i="1" s="1"/>
  <c r="G102" i="1" s="1"/>
  <c r="G99" i="1" s="1"/>
  <c r="G98" i="1" s="1"/>
  <c r="H105" i="1"/>
  <c r="H103" i="1" s="1"/>
  <c r="H102" i="1" s="1"/>
  <c r="H99" i="1" s="1"/>
  <c r="H98" i="1" s="1"/>
  <c r="I105" i="1"/>
  <c r="I103" i="1" s="1"/>
  <c r="I102" i="1" s="1"/>
  <c r="I99" i="1" s="1"/>
  <c r="I98" i="1" s="1"/>
  <c r="J105" i="1"/>
  <c r="J103" i="1" s="1"/>
  <c r="J102" i="1" s="1"/>
  <c r="J99" i="1" s="1"/>
  <c r="J98" i="1" s="1"/>
  <c r="K105" i="1"/>
  <c r="K103" i="1" s="1"/>
  <c r="K102" i="1" s="1"/>
  <c r="K99" i="1" s="1"/>
  <c r="K98" i="1" s="1"/>
  <c r="G91" i="1"/>
  <c r="H91" i="1"/>
  <c r="I91" i="1"/>
  <c r="J91" i="1"/>
  <c r="K91" i="1"/>
  <c r="G89" i="1"/>
  <c r="I89" i="1"/>
  <c r="J89" i="1"/>
  <c r="K89" i="1"/>
  <c r="G83" i="1"/>
  <c r="H83" i="1"/>
  <c r="I83" i="1"/>
  <c r="J83" i="1"/>
  <c r="K83" i="1"/>
  <c r="G72" i="1"/>
  <c r="G62" i="1" s="1"/>
  <c r="H72" i="1"/>
  <c r="H62" i="1" s="1"/>
  <c r="I72" i="1"/>
  <c r="I62" i="1" s="1"/>
  <c r="J72" i="1"/>
  <c r="J62" i="1" s="1"/>
  <c r="K72" i="1"/>
  <c r="K62" i="1" s="1"/>
  <c r="G63" i="1"/>
  <c r="H63" i="1"/>
  <c r="I63" i="1"/>
  <c r="J63" i="1"/>
  <c r="K63" i="1"/>
  <c r="H157" i="1"/>
  <c r="G156" i="1"/>
  <c r="H124" i="1"/>
  <c r="I124" i="1"/>
  <c r="J124" i="1"/>
  <c r="G69" i="1"/>
  <c r="H69" i="1"/>
  <c r="I69" i="1"/>
  <c r="J69" i="1"/>
  <c r="K69" i="1"/>
  <c r="H66" i="1"/>
  <c r="I66" i="1"/>
  <c r="J66" i="1"/>
  <c r="K66" i="1"/>
  <c r="G49" i="1"/>
  <c r="H49" i="1"/>
  <c r="I49" i="1"/>
  <c r="J49" i="1"/>
  <c r="K49" i="1"/>
  <c r="G46" i="1"/>
  <c r="H46" i="1"/>
  <c r="I46" i="1"/>
  <c r="J46" i="1"/>
  <c r="K46" i="1"/>
  <c r="G36" i="1"/>
  <c r="H36" i="1"/>
  <c r="I36" i="1"/>
  <c r="J36" i="1"/>
  <c r="K36" i="1"/>
  <c r="H34" i="1"/>
  <c r="I34" i="1"/>
  <c r="J34" i="1"/>
  <c r="K34" i="1"/>
  <c r="G32" i="1"/>
  <c r="H32" i="1"/>
  <c r="I32" i="1"/>
  <c r="J32" i="1"/>
  <c r="K32" i="1"/>
  <c r="G30" i="1"/>
  <c r="H30" i="1"/>
  <c r="I30" i="1"/>
  <c r="J30" i="1"/>
  <c r="K30" i="1"/>
  <c r="H28" i="1"/>
  <c r="I28" i="1"/>
  <c r="J28" i="1"/>
  <c r="K28" i="1"/>
  <c r="G145" i="1"/>
  <c r="H145" i="1"/>
  <c r="I145" i="1"/>
  <c r="J145" i="1"/>
  <c r="K145" i="1"/>
  <c r="H151" i="1"/>
  <c r="H150" i="1" s="1"/>
  <c r="I151" i="1"/>
  <c r="I150" i="1" s="1"/>
  <c r="J151" i="1"/>
  <c r="J150" i="1" s="1"/>
  <c r="K151" i="1"/>
  <c r="K150" i="1" s="1"/>
  <c r="G151" i="1"/>
  <c r="G150" i="1" s="1"/>
  <c r="C189" i="1"/>
  <c r="C190" i="1"/>
  <c r="C163" i="1"/>
  <c r="C164" i="1"/>
  <c r="C166" i="1"/>
  <c r="C169" i="1"/>
  <c r="C170" i="1"/>
  <c r="C172" i="1"/>
  <c r="C149" i="1"/>
  <c r="C152" i="1"/>
  <c r="C153" i="1"/>
  <c r="C131" i="1"/>
  <c r="C133" i="1"/>
  <c r="C135" i="1"/>
  <c r="C137" i="1"/>
  <c r="C138" i="1"/>
  <c r="C141" i="1"/>
  <c r="C142" i="1"/>
  <c r="C115" i="1"/>
  <c r="C117" i="1"/>
  <c r="C84" i="1"/>
  <c r="C85" i="1"/>
  <c r="C90" i="1"/>
  <c r="C92" i="1"/>
  <c r="C64" i="1"/>
  <c r="C65" i="1"/>
  <c r="C67" i="1"/>
  <c r="C68" i="1"/>
  <c r="C70" i="1"/>
  <c r="C71" i="1"/>
  <c r="C73" i="1"/>
  <c r="C74" i="1"/>
  <c r="C57" i="1"/>
  <c r="C51" i="1"/>
  <c r="C44" i="1"/>
  <c r="C47" i="1"/>
  <c r="C48" i="1"/>
  <c r="C50" i="1"/>
  <c r="C40" i="1"/>
  <c r="C33" i="1"/>
  <c r="C35" i="1"/>
  <c r="C37" i="1"/>
  <c r="I27" i="1" l="1"/>
  <c r="H27" i="1"/>
  <c r="H26" i="1" s="1"/>
  <c r="H24" i="1" s="1"/>
  <c r="J113" i="1"/>
  <c r="J112" i="1" s="1"/>
  <c r="J110" i="1" s="1"/>
  <c r="J109" i="1" s="1"/>
  <c r="H113" i="1"/>
  <c r="H112" i="1" s="1"/>
  <c r="H110" i="1" s="1"/>
  <c r="H109" i="1" s="1"/>
  <c r="K27" i="1"/>
  <c r="K26" i="1" s="1"/>
  <c r="K24" i="1" s="1"/>
  <c r="K23" i="1" s="1"/>
  <c r="I113" i="1"/>
  <c r="I112" i="1" s="1"/>
  <c r="I110" i="1" s="1"/>
  <c r="I109" i="1" s="1"/>
  <c r="H43" i="1"/>
  <c r="H41" i="1"/>
  <c r="H39" i="1" s="1"/>
  <c r="J27" i="1"/>
  <c r="J26" i="1" s="1"/>
  <c r="J24" i="1" s="1"/>
  <c r="J23" i="1" s="1"/>
  <c r="I26" i="1"/>
  <c r="I24" i="1" s="1"/>
  <c r="I23" i="1" s="1"/>
  <c r="H82" i="1"/>
  <c r="H78" i="1" s="1"/>
  <c r="K113" i="1"/>
  <c r="K112" i="1" s="1"/>
  <c r="K110" i="1" s="1"/>
  <c r="K109" i="1" s="1"/>
  <c r="G113" i="1"/>
  <c r="G112" i="1" s="1"/>
  <c r="G110" i="1" s="1"/>
  <c r="G109" i="1" s="1"/>
  <c r="K19" i="1"/>
  <c r="K15" i="1" s="1"/>
  <c r="K122" i="1"/>
  <c r="G19" i="1"/>
  <c r="G15" i="1" s="1"/>
  <c r="G122" i="1"/>
  <c r="I19" i="1"/>
  <c r="I15" i="1" s="1"/>
  <c r="I122" i="1"/>
  <c r="J19" i="1"/>
  <c r="J15" i="1" s="1"/>
  <c r="J122" i="1"/>
  <c r="I58" i="1"/>
  <c r="G82" i="1"/>
  <c r="G78" i="1" s="1"/>
  <c r="K60" i="1"/>
  <c r="G60" i="1"/>
  <c r="J60" i="1"/>
  <c r="H58" i="1"/>
  <c r="G27" i="1"/>
  <c r="G26" i="1" s="1"/>
  <c r="G24" i="1" s="1"/>
  <c r="G23" i="1" s="1"/>
  <c r="I82" i="1"/>
  <c r="I78" i="1" s="1"/>
  <c r="J82" i="1"/>
  <c r="J78" i="1" s="1"/>
  <c r="K82" i="1"/>
  <c r="K78" i="1" s="1"/>
  <c r="K76" i="1" s="1"/>
  <c r="I185" i="1"/>
  <c r="J159" i="1"/>
  <c r="K185" i="1"/>
  <c r="G185" i="1"/>
  <c r="J146" i="1"/>
  <c r="J144" i="1" s="1"/>
  <c r="J148" i="1"/>
  <c r="K146" i="1"/>
  <c r="K144" i="1" s="1"/>
  <c r="K148" i="1"/>
  <c r="G146" i="1"/>
  <c r="G144" i="1" s="1"/>
  <c r="G148" i="1"/>
  <c r="H148" i="1"/>
  <c r="H146" i="1"/>
  <c r="H144" i="1" s="1"/>
  <c r="I146" i="1"/>
  <c r="I144" i="1" s="1"/>
  <c r="I148" i="1"/>
  <c r="J41" i="1"/>
  <c r="J39" i="1" s="1"/>
  <c r="G41" i="1"/>
  <c r="G39" i="1" s="1"/>
  <c r="J156" i="1"/>
  <c r="J155" i="1" s="1"/>
  <c r="K155" i="1"/>
  <c r="K41" i="1"/>
  <c r="K39" i="1" s="1"/>
  <c r="I41" i="1"/>
  <c r="I39" i="1" s="1"/>
  <c r="K126" i="1"/>
  <c r="G126" i="1"/>
  <c r="H19" i="1"/>
  <c r="H15" i="1" s="1"/>
  <c r="K124" i="1"/>
  <c r="G121" i="1"/>
  <c r="I126" i="1"/>
  <c r="I121" i="1"/>
  <c r="H77" i="1"/>
  <c r="H20" i="1" s="1"/>
  <c r="H16" i="1" s="1"/>
  <c r="I77" i="1"/>
  <c r="I20" i="1" s="1"/>
  <c r="I16" i="1" s="1"/>
  <c r="G77" i="1"/>
  <c r="J77" i="1"/>
  <c r="H185" i="1"/>
  <c r="J185" i="1"/>
  <c r="G181" i="1"/>
  <c r="H159" i="1"/>
  <c r="I159" i="1"/>
  <c r="G155" i="1"/>
  <c r="K159" i="1"/>
  <c r="G159" i="1"/>
  <c r="H155" i="1"/>
  <c r="I155" i="1"/>
  <c r="J126" i="1"/>
  <c r="H126" i="1"/>
  <c r="J121" i="1"/>
  <c r="H121" i="1"/>
  <c r="C167" i="1"/>
  <c r="F118" i="1"/>
  <c r="E118" i="1"/>
  <c r="D118" i="1"/>
  <c r="C31" i="1"/>
  <c r="C29" i="1"/>
  <c r="D89" i="1"/>
  <c r="H23" i="1" l="1"/>
  <c r="H21" i="1"/>
  <c r="H17" i="1" s="1"/>
  <c r="H14" i="1" s="1"/>
  <c r="J80" i="1"/>
  <c r="G76" i="1"/>
  <c r="K80" i="1"/>
  <c r="G80" i="1"/>
  <c r="I80" i="1"/>
  <c r="H80" i="1"/>
  <c r="C118" i="1"/>
  <c r="J20" i="1"/>
  <c r="J16" i="1" s="1"/>
  <c r="K121" i="1"/>
  <c r="K20" i="1"/>
  <c r="K16" i="1" s="1"/>
  <c r="G20" i="1"/>
  <c r="G16" i="1" s="1"/>
  <c r="J76" i="1"/>
  <c r="I76" i="1"/>
  <c r="H76" i="1"/>
  <c r="I56" i="1"/>
  <c r="I21" i="1"/>
  <c r="H56" i="1"/>
  <c r="G58" i="1"/>
  <c r="J58" i="1"/>
  <c r="I60" i="1"/>
  <c r="K58" i="1"/>
  <c r="H60" i="1"/>
  <c r="D28" i="1"/>
  <c r="K56" i="1" l="1"/>
  <c r="K21" i="1"/>
  <c r="H18" i="1"/>
  <c r="G56" i="1"/>
  <c r="G21" i="1"/>
  <c r="J56" i="1"/>
  <c r="J21" i="1"/>
  <c r="I17" i="1"/>
  <c r="I14" i="1" s="1"/>
  <c r="I18" i="1"/>
  <c r="F165" i="1"/>
  <c r="F72" i="1"/>
  <c r="F62" i="1" s="1"/>
  <c r="E72" i="1"/>
  <c r="E62" i="1" s="1"/>
  <c r="D49" i="1"/>
  <c r="F41" i="1"/>
  <c r="F39" i="1" s="1"/>
  <c r="F188" i="1"/>
  <c r="F171" i="1"/>
  <c r="F168" i="1"/>
  <c r="F162" i="1"/>
  <c r="F156" i="1"/>
  <c r="F151" i="1"/>
  <c r="F150" i="1" s="1"/>
  <c r="F148" i="1" s="1"/>
  <c r="F145" i="1"/>
  <c r="F139" i="1"/>
  <c r="F136" i="1"/>
  <c r="F134" i="1"/>
  <c r="F132" i="1"/>
  <c r="F130" i="1"/>
  <c r="F128" i="1"/>
  <c r="F123" i="1"/>
  <c r="F122" i="1" s="1"/>
  <c r="C122" i="1" s="1"/>
  <c r="F116" i="1"/>
  <c r="F114" i="1"/>
  <c r="F105" i="1"/>
  <c r="F103" i="1" s="1"/>
  <c r="F91" i="1"/>
  <c r="F89" i="1"/>
  <c r="C89" i="1" s="1"/>
  <c r="F83" i="1"/>
  <c r="F69" i="1"/>
  <c r="F66" i="1"/>
  <c r="F63" i="1"/>
  <c r="F49" i="1"/>
  <c r="F46" i="1"/>
  <c r="F36" i="1"/>
  <c r="F32" i="1"/>
  <c r="F82" i="1" l="1"/>
  <c r="F60" i="1"/>
  <c r="F78" i="1"/>
  <c r="F113" i="1"/>
  <c r="F112" i="1" s="1"/>
  <c r="F110" i="1" s="1"/>
  <c r="C165" i="1"/>
  <c r="J17" i="1"/>
  <c r="J14" i="1" s="1"/>
  <c r="J18" i="1"/>
  <c r="G17" i="1"/>
  <c r="G14" i="1" s="1"/>
  <c r="G18" i="1"/>
  <c r="K18" i="1"/>
  <c r="K17" i="1"/>
  <c r="K14" i="1" s="1"/>
  <c r="C72" i="1"/>
  <c r="F43" i="1"/>
  <c r="F185" i="1"/>
  <c r="F183" i="1"/>
  <c r="F159" i="1"/>
  <c r="F157" i="1"/>
  <c r="F146" i="1"/>
  <c r="F126" i="1"/>
  <c r="F124" i="1"/>
  <c r="F102" i="1"/>
  <c r="F99" i="1" s="1"/>
  <c r="C99" i="1" s="1"/>
  <c r="F77" i="1"/>
  <c r="F80" i="1" l="1"/>
  <c r="F58" i="1"/>
  <c r="F56" i="1" s="1"/>
  <c r="F26" i="1"/>
  <c r="F181" i="1"/>
  <c r="F155" i="1"/>
  <c r="F144" i="1"/>
  <c r="F121" i="1"/>
  <c r="F98" i="1"/>
  <c r="C98" i="1" s="1"/>
  <c r="F76" i="1"/>
  <c r="F24" i="1" l="1"/>
  <c r="F21" i="1" s="1"/>
  <c r="F109" i="1"/>
  <c r="F20" i="1"/>
  <c r="F19" i="1"/>
  <c r="F23" i="1" l="1"/>
  <c r="F15" i="1"/>
  <c r="F17" i="1"/>
  <c r="F16" i="1"/>
  <c r="F18" i="1"/>
  <c r="F14" i="1" l="1"/>
  <c r="E91" i="1" l="1"/>
  <c r="D91" i="1"/>
  <c r="D63" i="1"/>
  <c r="E41" i="1"/>
  <c r="E49" i="1"/>
  <c r="C49" i="1" s="1"/>
  <c r="C91" i="1" l="1"/>
  <c r="C63" i="1"/>
  <c r="C45" i="1" l="1"/>
  <c r="E34" i="1"/>
  <c r="D34" i="1"/>
  <c r="O13" i="1"/>
  <c r="C11" i="1" s="1"/>
  <c r="E43" i="1"/>
  <c r="D36" i="1"/>
  <c r="E36" i="1"/>
  <c r="C36" i="1" l="1"/>
  <c r="C34" i="1"/>
  <c r="D43" i="1"/>
  <c r="C43" i="1" s="1"/>
  <c r="D41" i="1"/>
  <c r="C41" i="1" s="1"/>
  <c r="D188" i="1" l="1"/>
  <c r="D171" i="1"/>
  <c r="E171" i="1"/>
  <c r="C171" i="1" l="1"/>
  <c r="C188" i="1"/>
  <c r="E77" i="1"/>
  <c r="C61" i="1"/>
  <c r="D183" i="1"/>
  <c r="E156" i="1"/>
  <c r="D157" i="1"/>
  <c r="E157" i="1"/>
  <c r="D162" i="1"/>
  <c r="E162" i="1"/>
  <c r="D168" i="1"/>
  <c r="E168" i="1"/>
  <c r="D145" i="1"/>
  <c r="E145" i="1"/>
  <c r="D146" i="1"/>
  <c r="C127" i="1"/>
  <c r="E123" i="1"/>
  <c r="D124" i="1"/>
  <c r="E128" i="1"/>
  <c r="E126" i="1" s="1"/>
  <c r="D130" i="1"/>
  <c r="E130" i="1"/>
  <c r="D132" i="1"/>
  <c r="E132" i="1"/>
  <c r="D134" i="1"/>
  <c r="E134" i="1"/>
  <c r="D136" i="1"/>
  <c r="E136" i="1"/>
  <c r="D139" i="1"/>
  <c r="C139" i="1" s="1"/>
  <c r="D114" i="1"/>
  <c r="E114" i="1"/>
  <c r="D116" i="1"/>
  <c r="E116" i="1"/>
  <c r="D83" i="1"/>
  <c r="D82" i="1" s="1"/>
  <c r="D69" i="1"/>
  <c r="E69" i="1"/>
  <c r="D66" i="1"/>
  <c r="E66" i="1"/>
  <c r="D46" i="1"/>
  <c r="E46" i="1"/>
  <c r="D39" i="1"/>
  <c r="E39" i="1"/>
  <c r="E28" i="1"/>
  <c r="D30" i="1"/>
  <c r="D32" i="1"/>
  <c r="E32" i="1"/>
  <c r="B1" i="1"/>
  <c r="D27" i="1" l="1"/>
  <c r="E82" i="1"/>
  <c r="E78" i="1" s="1"/>
  <c r="E76" i="1" s="1"/>
  <c r="C28" i="1"/>
  <c r="E27" i="1"/>
  <c r="E26" i="1" s="1"/>
  <c r="E24" i="1" s="1"/>
  <c r="C116" i="1"/>
  <c r="C134" i="1"/>
  <c r="C130" i="1"/>
  <c r="C145" i="1"/>
  <c r="C162" i="1"/>
  <c r="C186" i="1"/>
  <c r="C39" i="1"/>
  <c r="C66" i="1"/>
  <c r="C136" i="1"/>
  <c r="C132" i="1"/>
  <c r="C168" i="1"/>
  <c r="C157" i="1"/>
  <c r="C183" i="1"/>
  <c r="E113" i="1"/>
  <c r="E112" i="1" s="1"/>
  <c r="E110" i="1" s="1"/>
  <c r="E109" i="1" s="1"/>
  <c r="C30" i="1"/>
  <c r="D113" i="1"/>
  <c r="E124" i="1"/>
  <c r="C128" i="1"/>
  <c r="E146" i="1"/>
  <c r="C146" i="1" s="1"/>
  <c r="C151" i="1"/>
  <c r="D156" i="1"/>
  <c r="C156" i="1" s="1"/>
  <c r="C160" i="1"/>
  <c r="C105" i="1"/>
  <c r="D77" i="1"/>
  <c r="C77" i="1" s="1"/>
  <c r="C81" i="1"/>
  <c r="C46" i="1"/>
  <c r="C69" i="1"/>
  <c r="C83" i="1"/>
  <c r="C114" i="1"/>
  <c r="C32" i="1"/>
  <c r="E58" i="1"/>
  <c r="E56" i="1" s="1"/>
  <c r="D182" i="1"/>
  <c r="D185" i="1"/>
  <c r="E159" i="1"/>
  <c r="D126" i="1"/>
  <c r="C126" i="1" s="1"/>
  <c r="D123" i="1"/>
  <c r="C123" i="1" s="1"/>
  <c r="D144" i="1"/>
  <c r="E19" i="1"/>
  <c r="E15" i="1" s="1"/>
  <c r="E155" i="1"/>
  <c r="D159" i="1"/>
  <c r="E182" i="1"/>
  <c r="C82" i="1" l="1"/>
  <c r="E21" i="1"/>
  <c r="C124" i="1"/>
  <c r="E121" i="1"/>
  <c r="E20" i="1"/>
  <c r="E80" i="1"/>
  <c r="D20" i="1"/>
  <c r="D16" i="1" s="1"/>
  <c r="D155" i="1"/>
  <c r="C155" i="1" s="1"/>
  <c r="C159" i="1"/>
  <c r="C182" i="1"/>
  <c r="E148" i="1"/>
  <c r="C148" i="1" s="1"/>
  <c r="C150" i="1"/>
  <c r="C185" i="1"/>
  <c r="C103" i="1"/>
  <c r="D58" i="1"/>
  <c r="C58" i="1" s="1"/>
  <c r="C62" i="1"/>
  <c r="D26" i="1"/>
  <c r="C27" i="1"/>
  <c r="D78" i="1"/>
  <c r="C78" i="1" s="1"/>
  <c r="C113" i="1"/>
  <c r="D112" i="1"/>
  <c r="E60" i="1"/>
  <c r="D80" i="1"/>
  <c r="D181" i="1"/>
  <c r="C181" i="1" s="1"/>
  <c r="E23" i="1"/>
  <c r="D60" i="1"/>
  <c r="E144" i="1"/>
  <c r="C144" i="1" s="1"/>
  <c r="D121" i="1"/>
  <c r="D19" i="1"/>
  <c r="C19" i="1" s="1"/>
  <c r="C121" i="1" l="1"/>
  <c r="C80" i="1"/>
  <c r="C20" i="1"/>
  <c r="C60" i="1"/>
  <c r="E17" i="1"/>
  <c r="D110" i="1"/>
  <c r="C112" i="1"/>
  <c r="D76" i="1"/>
  <c r="C76" i="1" s="1"/>
  <c r="D24" i="1"/>
  <c r="C26" i="1"/>
  <c r="C102" i="1"/>
  <c r="D56" i="1"/>
  <c r="C56" i="1" s="1"/>
  <c r="E18" i="1"/>
  <c r="E16" i="1"/>
  <c r="C16" i="1" s="1"/>
  <c r="D15" i="1"/>
  <c r="C15" i="1" l="1"/>
  <c r="C24" i="1"/>
  <c r="D23" i="1"/>
  <c r="C23" i="1" s="1"/>
  <c r="D21" i="1"/>
  <c r="D109" i="1"/>
  <c r="C109" i="1" s="1"/>
  <c r="C110" i="1"/>
  <c r="E14" i="1"/>
  <c r="C21" i="1" l="1"/>
  <c r="D18" i="1"/>
  <c r="C18" i="1" s="1"/>
  <c r="D17" i="1"/>
  <c r="C17" i="1" l="1"/>
  <c r="D14" i="1"/>
  <c r="C14" i="1" s="1"/>
</calcChain>
</file>

<file path=xl/sharedStrings.xml><?xml version="1.0" encoding="utf-8"?>
<sst xmlns="http://schemas.openxmlformats.org/spreadsheetml/2006/main" count="599" uniqueCount="114">
  <si>
    <t>ВСЕГО ПО ПОДПРОГРАММЕ 3, В ТОМ ЧИСЛЕ:</t>
  </si>
  <si>
    <t>ПОДПРОГРАММА  3. «ОБЕСПЕЧЕНИЕ РАЦИОНАЛЬНОГО И БЕЗОПАСНОГО ПРИРОДОПОЛЬЗОВАНИЯ И ОБЕСПЕЧЕНИЕ ЭКОЛОГИЧЕСКОЙ БЕЗОПАСНОСТИ ТЕРРИТОРИИ»</t>
  </si>
  <si>
    <t>Прочие нужды</t>
  </si>
  <si>
    <t>федеральный бюджет</t>
  </si>
  <si>
    <t>областной бюджет</t>
  </si>
  <si>
    <t>ВСЕГО ПО ПОДПРОГРАММЕ 5, В ТОМ ЧИСЛЕ:</t>
  </si>
  <si>
    <t>всего</t>
  </si>
  <si>
    <t>ВСЕГО ПО МУНИЦИПАЛЬНОЙ ПРОГРАММЕ, В ТОМ ЧИСЛЕ:</t>
  </si>
  <si>
    <t>ПОДПРОГРАММА  7. «ОСУЩЕСТВЛЕНИЕ ГОСУДАРСТВЕННЫХ ПОЛНОМОЧИЙ»</t>
  </si>
  <si>
    <t>ВСЕГО ПО ПОДПРОГРАММЕ 9, В ТОМ ЧИСЛЕ:</t>
  </si>
  <si>
    <t>2</t>
  </si>
  <si>
    <t>ПОДПРОГРАММА  2. «ПОДДЕРЖКА МАЛОГО И СРЕДНЕГО ПРЕДПРИНИМАТЕЛЬСТВА»</t>
  </si>
  <si>
    <t>ПЛАН МЕРОПРИЯТИЙ</t>
  </si>
  <si>
    <t>Всего по направлению «Прочие нужды», в том числе:</t>
  </si>
  <si>
    <t>ВСЕГО ПО ПОДПРОГРАММЕ 1, В ТОМ ЧИСЛЕ:</t>
  </si>
  <si>
    <t>ВСЕГО ПО ПОДПРОГРАММЕ 2, В ТОМ ЧИСЛЕ:</t>
  </si>
  <si>
    <t>Номера целевых показателей, на достижение которых направлены мероприятия</t>
  </si>
  <si>
    <t>местный бюджет</t>
  </si>
  <si>
    <t>ВСЕГО ПО ПОДПРОГРАММЕ 10, В ТОМ ЧИСЛЕ:</t>
  </si>
  <si>
    <t>ПОДПРОГРАММА  6. «СОЦИАЛЬНАЯ ПОДДЕРЖКА И СОЦИАЛЬНОЕ ОБСЛУЖИВАНИЕ НАСЕЛЕНИЯ»</t>
  </si>
  <si>
    <t/>
  </si>
  <si>
    <t>ВСЕГО ПО ПОДПРОГРАММЕ 7, В ТОМ ЧИСЛЕ:</t>
  </si>
  <si>
    <t>ВСЕГО ПО ПОДПРОГРАММЕ 6, В ТОМ ЧИСЛЕ:</t>
  </si>
  <si>
    <t>ВСЕГО ПО ПОДПРОГРАММЕ 4, В ТОМ ЧИСЛЕ:</t>
  </si>
  <si>
    <t>True</t>
  </si>
  <si>
    <t>по выполнению муниципальной программы</t>
  </si>
  <si>
    <t>ВСЕГО ПО ПОДПРОГРАММЕ 8, В ТОМ ЧИСЛЕ:</t>
  </si>
  <si>
    <t>Наименование мероприятия/Источники расходов на финансирование</t>
  </si>
  <si>
    <t>Ready</t>
  </si>
  <si>
    <t>2. Прочие нужды</t>
  </si>
  <si>
    <t>1.4.1.1.</t>
  </si>
  <si>
    <t>ПОДПРОГРАММА  5. «ДОВЕДЕНИЕ ДО СВЕДЕНИЯ ЖИТЕЛЕЙ МУНИЦИПАЛЬНОГО ОБРАЗОВАНИЯ ОФИЦИАЛЬНОЙ ИНФОРМАЦИИ О СОЦИАЛЬНО- ЭКОНОМИЧЕСКОМ И КУЛЬТУРНОМ РАЗВИТИИ МУНИЦИПАЛЬНОГО ОБРАЗОВАНИЯ, О РАЗВИТИИ ИНФРАСТРУКТУРЫ И ИНОЙ ОФИЦИАЛЬНОЙ ИНФОРМАЦИИ»</t>
  </si>
  <si>
    <t>1.2.2.1., 1.2.2.2., 1.2.2.3., 1.2.2.4., 1.2.2.5.</t>
  </si>
  <si>
    <t>1.3.1.1., 1.3.1.2., 1.3.1.3.</t>
  </si>
  <si>
    <t>1.5.1.1.</t>
  </si>
  <si>
    <t>7.19.1.1.</t>
  </si>
  <si>
    <t>2.6.1.5.</t>
  </si>
  <si>
    <t>Мероприятие 5. Обеспечение мероприятий по безопасности на водных объектах, всего из них:</t>
  </si>
  <si>
    <t>Мероприятие 6. Предоставление субсидий некоммерческим организациям, образующим инфраструктуру поддержки малого и среднего предпринимательства на обеспечение деятельности, пропаганду и популяризацию предпринимательской деятельности, всего из них:</t>
  </si>
  <si>
    <t>Мероприятие 7. Предоставление субсидий некоммерческим организациям, образующим инфраструктуру поддержки малого и среднего предпринимательства на оказание финансовой поддержки по возмещению части затрат, понесенных субъектами малого и среднего предпринимательства, всего их них:</t>
  </si>
  <si>
    <t>Мероприятие 1. Организация мероприятий по гражданской обороне и предупреждению и ликвидации чрезвычайных ситуаций, их последствий, совершенствование системы защиты населения и территорий от чрезвычайных ситуаций, всего, из них:</t>
  </si>
  <si>
    <t>Номер строки</t>
  </si>
  <si>
    <t>2.6.1.1., 2.6.1.2., 2.6.1.3., 2.6.1.4., 2.7.1.1., 2.7.1.2., 2.7.1.2.1, 2.7.1.2.2, 2.7.1.2.3.</t>
  </si>
  <si>
    <t>7.20.1.1.</t>
  </si>
  <si>
    <t xml:space="preserve">Приложение № 2 </t>
  </si>
  <si>
    <t>Мероприятие 3. Профилактика экстремизма и терроризма в Кушвинском муниципальном округе, всего, из них:</t>
  </si>
  <si>
    <t xml:space="preserve">к постановлению администрации Кушвинского муниципального округа </t>
  </si>
  <si>
    <t>к муниципальной программе Кушвинского муниципального округа  «Развитие и обеспечение эффективности деятельности администрации Кушвинского муниципального округа до 2030 года»</t>
  </si>
  <si>
    <t>Текущая. Внесение изменений;«Развитие и обеспечение эффективности деятельности администрации Кушвинского муниципального округа до 2025 года»</t>
  </si>
  <si>
    <t>«Развитие и обеспечение эффективности деятельности администрации Кушвинского муниципального округа до 2030 года»</t>
  </si>
  <si>
    <t>Мероприятие 2. Обеспечение первичных мер пожарной безопасности на территории Кушвинского муниципального округа, всего, из них:</t>
  </si>
  <si>
    <t>Мероприятие 4. Оказание поддержки гражданам и их объединениям, участвующим в охране общественного порядка, создание условий для деятельности народных дружин на территории Кушвинского муниципального округа, всего из них:</t>
  </si>
  <si>
    <t>ПОДПРОГРАММА  8. «ОБЕСПЕЧЕНИЕ РЕАЛИЗАЦИИ МУНИЦИПАЛЬНОЙ ПРОГРАММЫ КУШВИНСКОГО МУНИЦИПАЛЬНОГО ОКРУГА «РАЗВИТИЕ И ОБЕСПЕЧЕНИЕ ЭФФЕКТИВНОСТИ ДЕЯТЕЛЬНОСТИ АДМИНИСТРАЦИИ КУШВИНСКОГО МУНИЦИПАЛЬНОГО ОКРУГА ДО 2030 ГОДА»</t>
  </si>
  <si>
    <t>ПОДПРОГРАММА  10. «РЕАЛИЗАЦИЯ НА ТЕРРИТОРИИ КУШВИНСКОГО МУНИЦИПАЛЬНОГО ОКРУГА МЕРОПРИЯТИЙ ПО ПРОФИЛАКТИКЕ ЗАБОЛЕВАНИЙ И ФОРМИРОВАНИЮ ЗДОРОВОГО ОБРАЗА ЖИЗНИ»</t>
  </si>
  <si>
    <t>ПОДПРОГРАММА  4. «ОСУЩЕСТВЛЕНИЕ ГРАДОСТРОИТЕЛЬНОЙ ДЕЯТЕЛЬНОСТИ НА ТЕРРИТОРИИ КУШВИНСКОГО МУНИЦИПАЛЬНОГО ОКРУГА»</t>
  </si>
  <si>
    <t>ПОДПРОГРАММА  9. «СОЗДАНИЕ УСЛОВИЙ ДЛЯ ПРЕДОСТАВЛЕНИЯ ТРАНСПОРТНЫХ УСЛУГ НАСЕЛЕНИЮ И ОРГАНИЗАЦИЯ ТРАНСПОРТНОГО ОБСЛУЖИВАНИЯ НАСЕЛЕНИЯ В ГРАНИЦАХ МУНИЦИПАЛЬНОГО ОКРУГА»</t>
  </si>
  <si>
    <t xml:space="preserve">1.1.1.1., 1.1.2.1., 1.1.2.2., 1.1.2.3., 1.1.2.4., 1.1.2.5., 1.1.3.1., 1.1.4.1., 1.1.4.1.1., 1.1.4.1.2., 1.1.4.2. </t>
  </si>
  <si>
    <t>Приложение № 2</t>
  </si>
  <si>
    <r>
      <t>ПОДПРОГРАММА  1. «ОСУЩЕСТВЛЕНИЕ МЕР ПО ГРАЖДАНСКОЙ ОБОРОНЕ, ЗАЩИТЕ НАСЕЛЕНИЯ И ТЕРРИТОРИЙ ОТ ЧРЕЗВЫЧАЙНЫХ СИТУАЦИЙ ПРИРОДНОГО И ТЕХНОГЕННОГО ХАРАКТЕРА, ОБЕСПЕЧЕНИЮ ПОЖАРНОЙ БЕЗОПАСНОСТИ, БЕЗОПАСНОСТИ НА ВОДНЫХ ОБЪЕКТАХ, ПРОФИЛАКТИКЕ ТЕРРОРИЗМА И ЭКСТРЕМИЗМА</t>
    </r>
    <r>
      <rPr>
        <b/>
        <sz val="10"/>
        <rFont val="Liberation Serif"/>
        <family val="1"/>
        <charset val="204"/>
      </rPr>
      <t xml:space="preserve">» </t>
    </r>
  </si>
  <si>
    <t xml:space="preserve">местный бюджет </t>
  </si>
  <si>
    <t>2.8.1.1.</t>
  </si>
  <si>
    <t>Мероприятие 9. Утилизация (обезвреживание) ртутьсодержащих отходов (сбор, транспортировка и передача на утилизацию (обезвреживание)) ртутьсодержащих отходов, принятых от населения и муниципальных учреждений образования, культуры и спорта Кушвинского муниципального округа и передача их в специализированную организацию),  всего, из них:</t>
  </si>
  <si>
    <t>Мероприятие 10. Проведение работ по обустройству источников нецентрализованного водоснабжения, всего, из них:</t>
  </si>
  <si>
    <t>Мероприятие 11. Проведение лабораторных исследований качества воды в источниках нецентрализованного водоснабжения, всего, из них:</t>
  </si>
  <si>
    <t xml:space="preserve">Мероприятие 12. Ликвидация негативного воздействия на окружающую среду объектов  размещения отходов производства путем проведения рекультивации земельного участка в кадастровом квартале 66:53:0308006 за ул. Пархоменко, всего, из них: </t>
  </si>
  <si>
    <t>Мероприятие 13.  Внесение изменений в документы территориального планирования и градостроительного зонирования Кушвинского муниципального округа,  всего, из них:</t>
  </si>
  <si>
    <t>Мерприятие 14. Разработка документации по планировке территории для жилищного строительства и инженерной инфраструктуры,  всего, из них:</t>
  </si>
  <si>
    <t>Мероприятие 15. Проведение землеустроительных работ по описанию (уточнению) местоположения границ Кушвинского муниципального округа (населенных пунктов Кушвинского муниципального округа), внесение сведений в Единый государственный реестр недвижимости, всего, из них:</t>
  </si>
  <si>
    <t>Мероприятие 16.  Разработка проектно-сметной документации по благоустройству территории, предназначенной для проведения ярмарок на территории Кушвинского муниципального округа (г. Кушва, ул. Союзов), всего, из них:</t>
  </si>
  <si>
    <t>Мероприятие 17. Подготовка материалов графического и координатного описания местоположения границ территориальных зон в населенных пунктах Кушвинского муниципального округа для внесения сведений по изменениям в Единый государственный реестр недвижимости, всего, из них:</t>
  </si>
  <si>
    <t>Мероприятие 18.	       Получение актуального картографического материала из Регионального фонда пространственных данных Свердловской области на территорию населенных пунктов Кушвинского муниципального округа, всего, из них:</t>
  </si>
  <si>
    <t>Мероприятие 19.  Оказание услуг (выполнение работ) муниципальными учреждениями, всего, из них:</t>
  </si>
  <si>
    <t>Мероприятие 20. Выплата ежемесячного дополнительного материального содержания в соответствии с решением Думы Кушвинского городского округа от 23 января 2014 года № 227 «Об утверждении Положения «О присвоении звания Почетный гражданин Кушвинского муниципального округа», всего, из них:</t>
  </si>
  <si>
    <t>Мероприятие 21. Поддержка социально ориентированных некоммерческих организаций, всего, из них:</t>
  </si>
  <si>
    <t>Мероприятие 22. Ежегодная денежная выплата в соответствии с решением Думы Кушвинского городского округа от 23 января 2014 года № 227 «Об утверждении Положения «О присвоении звания Почетный гражданин Кушвинского муниципального округа», всего, из них:</t>
  </si>
  <si>
    <t>Мероприятие 23.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области, всего, из них:</t>
  </si>
  <si>
    <t>Мероприятие 24.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области, всего, из них:</t>
  </si>
  <si>
    <t>Мероприятие 25. Осуществление государственного полномочия Свердловской области по созданию административных комиссий, всего, из них:</t>
  </si>
  <si>
    <t>Мероприятие 26. Финансовое обеспечение  государственных полномочий по составлению (изменению и дополнению) списков кандидатов в присяжные заседатели федеральных судов общей юрисдикции,  всего, из них:</t>
  </si>
  <si>
    <t>Мероприятие 27. Осуществление государственных полномочий по первичному воинскому учету на территориях, на которых отсутствуют военные комиссариаты,  всего, из них:</t>
  </si>
  <si>
    <t>Мероприятие 28. Обеспечение деятельности органов местного самоуправления (органов местной администрации) (центральный аппарат), всего их них:</t>
  </si>
  <si>
    <t>Мероприятие 29. Приобретение бланков карт маршрутов регулярных перевозок,  всего, из них:</t>
  </si>
  <si>
    <t>Мероприятие 30. Осуществление регулярных перевозок по регулируемым тарифам,  всего, из них:</t>
  </si>
  <si>
    <t>Мероприятие 31. Рассмотрение на заседаниях комиссии по вопросам безопасности дорожного движения на территории Кушвинского муниципального округа мероприятий, направленных на предупреждение опасного поведения участников дорожного движения и пропаганда безопасности дорожного движения, всего из них:</t>
  </si>
  <si>
    <t>Мероприятие 32. Изготовление информационных материалов (памятки, брошюры, буклеты, листовки, световозвращающие фликеры) по профилактике недопущения дорожно-транспортных происшествий, в том числе с участием детей, всего из них:</t>
  </si>
  <si>
    <t>Мероприятие 33. Осуществление контроля регулярных пассажирских перевозок  с использованием автоматизированной информационной системы, всего из них:</t>
  </si>
  <si>
    <t>Мероприятие 34. Приобретение подвижного состава пассажирского транспорта общего пользования, всего из них:</t>
  </si>
  <si>
    <t>Мероприятие 35. Информирование населения о профилактике социально-значимых заболеваний на территории Кушвинского муниципального округа,  всего, из них:</t>
  </si>
  <si>
    <t>3.9.1.1.</t>
  </si>
  <si>
    <t>3.9.2.1., 3.9.2.3.</t>
  </si>
  <si>
    <t>3.9.2.2.</t>
  </si>
  <si>
    <t>3.9.3.2.</t>
  </si>
  <si>
    <t>4.10.1.1., 4.13.1.2.</t>
  </si>
  <si>
    <t>4.11.1.1., 4.12.1.1., 4.12.2.1.</t>
  </si>
  <si>
    <t>4.13.1.1., 4.13.2.1., 4.15.1.1.</t>
  </si>
  <si>
    <t>4.14.1.1.</t>
  </si>
  <si>
    <t>4.13.1.2</t>
  </si>
  <si>
    <t>4.10.2.1</t>
  </si>
  <si>
    <t>5.16.1.1., 5.16.1.2., 5.16.2.1., 5.16.2.2., 5.16.3.1.</t>
  </si>
  <si>
    <t>6.17.1.1.</t>
  </si>
  <si>
    <t>6.17.3.1., 6.17.3.2.</t>
  </si>
  <si>
    <t>6.17.2.1.</t>
  </si>
  <si>
    <t>7.18.1.1., 7.18.1.2., 7.18.2.1., 7.18.3.1., 7.18.4.1.</t>
  </si>
  <si>
    <t>7.21.1.1.</t>
  </si>
  <si>
    <t>8.22.1.1., 8.22.2.1., 8.22.2.2.</t>
  </si>
  <si>
    <t>9.23.1.1.</t>
  </si>
  <si>
    <t>9.23.1.2., 9.23.1.3.</t>
  </si>
  <si>
    <t>9.23.1.4.</t>
  </si>
  <si>
    <t>9.23.1.5.</t>
  </si>
  <si>
    <t>9.23.1.6.</t>
  </si>
  <si>
    <t>9.23.1.7.</t>
  </si>
  <si>
    <t>10.24.1.1.</t>
  </si>
  <si>
    <t>Мероприятие 8.  Организация и проведение ярмарок на территории Кушвинского муниципального округа</t>
  </si>
  <si>
    <r>
      <t xml:space="preserve">от </t>
    </r>
    <r>
      <rPr>
        <u/>
        <sz val="14"/>
        <rFont val="Liberation Serif"/>
        <family val="1"/>
        <charset val="204"/>
      </rPr>
      <t>18.07.2025 № 1250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</si>
</sst>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u/>
      <sz val="14"/>
      <name val="Liberation Serif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9" fillId="3" borderId="6" applyNumberFormat="0" applyAlignment="0" applyProtection="0"/>
    <xf numFmtId="0" fontId="10" fillId="28" borderId="7" applyNumberFormat="0" applyAlignment="0" applyProtection="0"/>
    <xf numFmtId="0" fontId="11" fillId="28" borderId="6" applyNumberFormat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5" fillId="29" borderId="12" applyNumberFormat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" borderId="13" applyNumberFormat="0" applyFont="0" applyAlignment="0" applyProtection="0"/>
    <xf numFmtId="0" fontId="19" fillId="0" borderId="14" applyNumberFormat="0" applyFill="0" applyAlignment="0" applyProtection="0"/>
    <xf numFmtId="0" fontId="6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63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21" fillId="0" borderId="0" xfId="0" applyFont="1">
      <alignment vertical="center"/>
    </xf>
    <xf numFmtId="0" fontId="25" fillId="0" borderId="0" xfId="0" applyFont="1">
      <alignment vertical="center"/>
    </xf>
    <xf numFmtId="4" fontId="24" fillId="0" borderId="1" xfId="0" applyNumberFormat="1" applyFont="1" applyBorder="1" applyAlignment="1">
      <alignment horizontal="center" vertical="top"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wrapText="1"/>
    </xf>
    <xf numFmtId="0" fontId="26" fillId="0" borderId="0" xfId="0" applyFont="1" applyAlignment="1">
      <alignment horizontal="center"/>
    </xf>
    <xf numFmtId="49" fontId="21" fillId="0" borderId="1" xfId="0" applyNumberFormat="1" applyFont="1" applyBorder="1" applyAlignment="1">
      <alignment horizontal="center" vertical="top" wrapText="1"/>
    </xf>
    <xf numFmtId="1" fontId="21" fillId="0" borderId="1" xfId="0" applyNumberFormat="1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 wrapText="1"/>
    </xf>
    <xf numFmtId="0" fontId="23" fillId="0" borderId="1" xfId="0" applyFont="1" applyBorder="1" applyAlignment="1">
      <alignment horizontal="center" vertical="top" wrapText="1"/>
    </xf>
    <xf numFmtId="0" fontId="24" fillId="0" borderId="1" xfId="0" applyFont="1" applyBorder="1" applyAlignment="1">
      <alignment horizontal="left" vertical="top" wrapText="1"/>
    </xf>
    <xf numFmtId="0" fontId="7" fillId="0" borderId="5" xfId="0" applyFont="1" applyBorder="1">
      <alignment vertical="center"/>
    </xf>
    <xf numFmtId="0" fontId="7" fillId="0" borderId="0" xfId="0" applyFont="1">
      <alignment vertical="center"/>
    </xf>
    <xf numFmtId="0" fontId="23" fillId="0" borderId="1" xfId="0" applyFont="1" applyBorder="1" applyAlignment="1">
      <alignment horizontal="left" vertical="top" wrapText="1"/>
    </xf>
    <xf numFmtId="4" fontId="23" fillId="0" borderId="1" xfId="0" applyNumberFormat="1" applyFont="1" applyBorder="1" applyAlignment="1">
      <alignment horizontal="center" vertical="top" wrapText="1"/>
    </xf>
    <xf numFmtId="0" fontId="8" fillId="0" borderId="5" xfId="0" applyFont="1" applyBorder="1">
      <alignment vertical="center"/>
    </xf>
    <xf numFmtId="0" fontId="8" fillId="0" borderId="0" xfId="0" applyFont="1">
      <alignment vertical="center"/>
    </xf>
    <xf numFmtId="0" fontId="24" fillId="0" borderId="1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left" vertical="top" wrapText="1"/>
    </xf>
    <xf numFmtId="4" fontId="21" fillId="0" borderId="2" xfId="0" applyNumberFormat="1" applyFont="1" applyBorder="1" applyAlignment="1">
      <alignment horizontal="center" vertical="top" wrapText="1"/>
    </xf>
    <xf numFmtId="0" fontId="22" fillId="0" borderId="2" xfId="0" applyFont="1" applyBorder="1" applyAlignment="1">
      <alignment horizontal="left" vertical="top" wrapText="1"/>
    </xf>
    <xf numFmtId="4" fontId="22" fillId="0" borderId="2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2" fillId="0" borderId="1" xfId="0" applyFont="1" applyBorder="1" applyAlignment="1">
      <alignment horizontal="left" vertical="top" wrapText="1"/>
    </xf>
    <xf numFmtId="4" fontId="22" fillId="0" borderId="1" xfId="0" applyNumberFormat="1" applyFont="1" applyBorder="1" applyAlignment="1">
      <alignment horizontal="center" vertical="top" wrapText="1"/>
    </xf>
    <xf numFmtId="0" fontId="22" fillId="0" borderId="1" xfId="0" applyFont="1" applyBorder="1" applyAlignment="1">
      <alignment horizontal="center" vertical="top"/>
    </xf>
    <xf numFmtId="2" fontId="21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" fontId="21" fillId="0" borderId="1" xfId="0" applyNumberFormat="1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4" fontId="21" fillId="0" borderId="17" xfId="0" applyNumberFormat="1" applyFont="1" applyBorder="1" applyAlignment="1">
      <alignment horizontal="center" vertical="top" wrapText="1"/>
    </xf>
    <xf numFmtId="4" fontId="21" fillId="0" borderId="1" xfId="0" applyNumberFormat="1" applyFont="1" applyBorder="1" applyAlignment="1">
      <alignment horizontal="center" vertical="top" wrapText="1"/>
    </xf>
    <xf numFmtId="4" fontId="21" fillId="0" borderId="15" xfId="0" applyNumberFormat="1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2" fillId="0" borderId="0" xfId="0" applyFont="1" applyAlignment="1">
      <alignment vertical="center" wrapText="1"/>
    </xf>
    <xf numFmtId="0" fontId="22" fillId="0" borderId="0" xfId="0" applyFont="1" applyAlignment="1">
      <alignment horizontal="center" vertical="top"/>
    </xf>
    <xf numFmtId="0" fontId="23" fillId="0" borderId="2" xfId="0" applyFont="1" applyBorder="1" applyAlignment="1">
      <alignment horizontal="left" vertical="top" wrapText="1"/>
    </xf>
    <xf numFmtId="4" fontId="23" fillId="0" borderId="2" xfId="0" applyNumberFormat="1" applyFont="1" applyBorder="1" applyAlignment="1">
      <alignment horizontal="center" vertical="top" wrapText="1"/>
    </xf>
    <xf numFmtId="4" fontId="23" fillId="0" borderId="1" xfId="0" applyNumberFormat="1" applyFont="1" applyBorder="1" applyAlignment="1">
      <alignment horizontal="right" vertical="top" wrapText="1"/>
    </xf>
    <xf numFmtId="0" fontId="22" fillId="0" borderId="15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4" fontId="21" fillId="0" borderId="18" xfId="0" applyNumberFormat="1" applyFont="1" applyBorder="1" applyAlignment="1">
      <alignment horizontal="center" vertical="top" wrapText="1"/>
    </xf>
    <xf numFmtId="0" fontId="25" fillId="0" borderId="0" xfId="0" applyFont="1" applyAlignment="1">
      <alignment horizontal="left" vertical="center" wrapText="1"/>
    </xf>
    <xf numFmtId="0" fontId="25" fillId="0" borderId="0" xfId="0" applyFont="1" applyAlignment="1">
      <alignment horizontal="left" wrapText="1"/>
    </xf>
    <xf numFmtId="0" fontId="24" fillId="0" borderId="3" xfId="0" applyFont="1" applyBorder="1" applyAlignment="1">
      <alignment horizontal="center" vertical="top" wrapText="1"/>
    </xf>
    <xf numFmtId="0" fontId="24" fillId="0" borderId="4" xfId="0" applyFont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center" vertical="top" wrapText="1"/>
    </xf>
    <xf numFmtId="49" fontId="21" fillId="0" borderId="1" xfId="0" applyNumberFormat="1" applyFont="1" applyBorder="1" applyAlignment="1">
      <alignment horizontal="center" vertical="top" wrapText="1"/>
    </xf>
    <xf numFmtId="0" fontId="24" fillId="0" borderId="1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top" wrapText="1"/>
    </xf>
    <xf numFmtId="0" fontId="21" fillId="0" borderId="4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</cellXfs>
  <cellStyles count="42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P190"/>
  <sheetViews>
    <sheetView tabSelected="1" view="pageBreakPreview" topLeftCell="A173" zoomScaleNormal="100" zoomScaleSheetLayoutView="100" workbookViewId="0">
      <selection activeCell="A2" sqref="A2:L191"/>
    </sheetView>
  </sheetViews>
  <sheetFormatPr defaultColWidth="9.140625" defaultRowHeight="12.75" customHeight="1" x14ac:dyDescent="0.2"/>
  <cols>
    <col min="1" max="1" width="6.28515625" style="2" customWidth="1"/>
    <col min="2" max="2" width="23.28515625" style="2" customWidth="1"/>
    <col min="3" max="3" width="15.5703125" style="2" customWidth="1"/>
    <col min="4" max="4" width="17" style="2" customWidth="1"/>
    <col min="5" max="9" width="16.28515625" style="2" customWidth="1"/>
    <col min="10" max="10" width="14.140625" style="2" customWidth="1"/>
    <col min="11" max="11" width="15.140625" style="2" customWidth="1"/>
    <col min="12" max="12" width="17.140625" style="2" customWidth="1"/>
    <col min="13" max="15" width="9.140625" hidden="1" customWidth="1"/>
    <col min="16" max="16" width="2.42578125" hidden="1" customWidth="1"/>
  </cols>
  <sheetData>
    <row r="1" spans="1:16" ht="12.75" hidden="1" customHeight="1" x14ac:dyDescent="0.2">
      <c r="A1" s="2" t="s">
        <v>28</v>
      </c>
      <c r="B1" s="2" t="str">
        <f>CONCATENATE("Приложение № 2 к муниципальной программе  ",SUBSTITUTE(RIGHT(MID(";"&amp;SUBSTITUTE(L7,";",REPT(";",999)),1,999*6),999),";",""))</f>
        <v xml:space="preserve">Приложение № 2 к муниципальной программе  </v>
      </c>
    </row>
    <row r="2" spans="1:16" ht="18" customHeight="1" x14ac:dyDescent="0.2">
      <c r="I2" s="3" t="s">
        <v>57</v>
      </c>
      <c r="J2" s="3"/>
      <c r="K2" s="3"/>
      <c r="L2" s="3"/>
    </row>
    <row r="3" spans="1:16" ht="39" customHeight="1" x14ac:dyDescent="0.2">
      <c r="I3" s="47" t="s">
        <v>46</v>
      </c>
      <c r="J3" s="47"/>
      <c r="K3" s="47"/>
      <c r="L3" s="47"/>
    </row>
    <row r="4" spans="1:16" ht="24" customHeight="1" x14ac:dyDescent="0.2">
      <c r="I4" s="3" t="s">
        <v>113</v>
      </c>
      <c r="J4" s="3"/>
      <c r="K4" s="3"/>
      <c r="L4" s="3"/>
    </row>
    <row r="5" spans="1:16" ht="12.75" customHeight="1" x14ac:dyDescent="0.2">
      <c r="J5" s="3"/>
      <c r="K5" s="3"/>
      <c r="L5" s="3"/>
      <c r="N5" s="3"/>
    </row>
    <row r="6" spans="1:16" ht="16.5" customHeight="1" x14ac:dyDescent="0.2">
      <c r="A6"/>
      <c r="I6" s="3" t="s">
        <v>44</v>
      </c>
      <c r="J6" s="3"/>
      <c r="K6" s="3"/>
      <c r="L6" s="3"/>
    </row>
    <row r="7" spans="1:16" ht="82.5" customHeight="1" x14ac:dyDescent="0.25">
      <c r="A7"/>
      <c r="B7" s="5"/>
      <c r="C7" s="5"/>
      <c r="D7" s="5"/>
      <c r="F7" s="6"/>
      <c r="G7" s="6"/>
      <c r="H7" s="6"/>
      <c r="I7" s="48" t="s">
        <v>47</v>
      </c>
      <c r="J7" s="48"/>
      <c r="K7" s="48"/>
      <c r="L7" s="48"/>
      <c r="N7" t="s">
        <v>48</v>
      </c>
    </row>
    <row r="8" spans="1:16" ht="57" customHeight="1" x14ac:dyDescent="0.25">
      <c r="A8" s="55" t="s">
        <v>12</v>
      </c>
      <c r="B8" s="56"/>
      <c r="C8" s="56"/>
      <c r="D8" s="56"/>
      <c r="E8" s="56"/>
      <c r="F8" s="56"/>
      <c r="G8" s="56"/>
      <c r="H8" s="56"/>
      <c r="I8" s="56"/>
      <c r="J8" s="56"/>
      <c r="K8" s="56"/>
      <c r="L8" s="56"/>
      <c r="M8" s="7"/>
    </row>
    <row r="9" spans="1:16" ht="18" x14ac:dyDescent="0.25">
      <c r="A9" s="55" t="s">
        <v>25</v>
      </c>
      <c r="B9" s="55"/>
      <c r="C9" s="55"/>
      <c r="D9" s="55"/>
      <c r="E9" s="55"/>
      <c r="F9" s="55"/>
      <c r="G9" s="55"/>
      <c r="H9" s="55"/>
      <c r="I9" s="55"/>
      <c r="J9" s="55"/>
      <c r="K9" s="55"/>
      <c r="L9" s="55"/>
    </row>
    <row r="10" spans="1:16" ht="18.75" customHeight="1" x14ac:dyDescent="0.2">
      <c r="A10" s="57" t="s">
        <v>49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  <c r="L10" s="57"/>
    </row>
    <row r="11" spans="1:16" s="1" customFormat="1" ht="12.75" customHeight="1" x14ac:dyDescent="0.2">
      <c r="A11" s="58" t="s">
        <v>41</v>
      </c>
      <c r="B11" s="58" t="s">
        <v>27</v>
      </c>
      <c r="C11" s="60" t="str">
        <f>CONCATENATE("Объёмы расходов на выполнение мероприятия за счёт всех источников ресурсного обеспечения,",O13)</f>
        <v>Объёмы расходов на выполнение мероприятия за счёт всех источников ресурсного обеспечения,руб.</v>
      </c>
      <c r="D11" s="61"/>
      <c r="E11" s="61"/>
      <c r="F11" s="61"/>
      <c r="G11" s="61"/>
      <c r="H11" s="61"/>
      <c r="I11" s="61"/>
      <c r="J11" s="61"/>
      <c r="K11" s="62"/>
      <c r="L11" s="58" t="s">
        <v>16</v>
      </c>
    </row>
    <row r="12" spans="1:16" s="1" customFormat="1" ht="52.5" customHeight="1" x14ac:dyDescent="0.2">
      <c r="A12" s="58"/>
      <c r="B12" s="58"/>
      <c r="C12" s="8" t="s">
        <v>6</v>
      </c>
      <c r="D12" s="9">
        <v>2023</v>
      </c>
      <c r="E12" s="9">
        <v>2024</v>
      </c>
      <c r="F12" s="9">
        <v>2025</v>
      </c>
      <c r="G12" s="9">
        <v>2026</v>
      </c>
      <c r="H12" s="9">
        <v>2027</v>
      </c>
      <c r="I12" s="9">
        <v>2028</v>
      </c>
      <c r="J12" s="9">
        <v>2029</v>
      </c>
      <c r="K12" s="9">
        <v>2030</v>
      </c>
      <c r="L12" s="58"/>
    </row>
    <row r="13" spans="1:16" s="1" customFormat="1" x14ac:dyDescent="0.2">
      <c r="A13" s="10">
        <v>1</v>
      </c>
      <c r="B13" s="11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10</v>
      </c>
      <c r="K13" s="10">
        <v>11</v>
      </c>
      <c r="L13" s="11">
        <v>12</v>
      </c>
      <c r="O13" t="str">
        <f>IF(O14="False","тыс. руб.","руб.")</f>
        <v>руб.</v>
      </c>
    </row>
    <row r="14" spans="1:16" ht="51" x14ac:dyDescent="0.2">
      <c r="A14" s="12">
        <v>1</v>
      </c>
      <c r="B14" s="13" t="s">
        <v>7</v>
      </c>
      <c r="C14" s="4">
        <f>D14+E14+F14+G14+H14+I14+J14+K14</f>
        <v>528020332.17999995</v>
      </c>
      <c r="D14" s="4">
        <f t="shared" ref="D14:K14" si="0">D15+D16+D17</f>
        <v>65492874.859999999</v>
      </c>
      <c r="E14" s="4">
        <f t="shared" si="0"/>
        <v>74051238.99000001</v>
      </c>
      <c r="F14" s="4">
        <f t="shared" si="0"/>
        <v>84181275.769999996</v>
      </c>
      <c r="G14" s="4">
        <f t="shared" si="0"/>
        <v>37814788.689999998</v>
      </c>
      <c r="H14" s="4">
        <f>H15+H16+H17</f>
        <v>69880756.340000004</v>
      </c>
      <c r="I14" s="4">
        <f t="shared" si="0"/>
        <v>65533132.509999998</v>
      </c>
      <c r="J14" s="4">
        <f t="shared" si="0"/>
        <v>65533132.509999998</v>
      </c>
      <c r="K14" s="4">
        <f t="shared" si="0"/>
        <v>65533132.509999998</v>
      </c>
      <c r="L14" s="13" t="s">
        <v>20</v>
      </c>
      <c r="M14" s="14">
        <v>2015</v>
      </c>
      <c r="N14" s="15">
        <v>2025</v>
      </c>
      <c r="O14" s="15" t="s">
        <v>24</v>
      </c>
      <c r="P14" s="15" t="s">
        <v>10</v>
      </c>
    </row>
    <row r="15" spans="1:16" x14ac:dyDescent="0.2">
      <c r="A15" s="12">
        <v>2</v>
      </c>
      <c r="B15" s="16" t="s">
        <v>3</v>
      </c>
      <c r="C15" s="17">
        <f>D15+E15+F15+G15+H15+I15+J15+K15</f>
        <v>0</v>
      </c>
      <c r="D15" s="17">
        <f t="shared" ref="D15:K15" si="1">D19</f>
        <v>0</v>
      </c>
      <c r="E15" s="17">
        <f t="shared" si="1"/>
        <v>0</v>
      </c>
      <c r="F15" s="17">
        <f t="shared" si="1"/>
        <v>0</v>
      </c>
      <c r="G15" s="17">
        <f t="shared" si="1"/>
        <v>0</v>
      </c>
      <c r="H15" s="17">
        <f t="shared" si="1"/>
        <v>0</v>
      </c>
      <c r="I15" s="17">
        <f t="shared" si="1"/>
        <v>0</v>
      </c>
      <c r="J15" s="17">
        <f t="shared" si="1"/>
        <v>0</v>
      </c>
      <c r="K15" s="17">
        <f t="shared" si="1"/>
        <v>0</v>
      </c>
      <c r="L15" s="16" t="s">
        <v>20</v>
      </c>
      <c r="M15" s="18">
        <v>2015</v>
      </c>
      <c r="N15" s="19">
        <v>2024</v>
      </c>
      <c r="O15" s="19" t="s">
        <v>24</v>
      </c>
      <c r="P15" s="19" t="s">
        <v>10</v>
      </c>
    </row>
    <row r="16" spans="1:16" x14ac:dyDescent="0.2">
      <c r="A16" s="12">
        <v>3</v>
      </c>
      <c r="B16" s="16" t="s">
        <v>4</v>
      </c>
      <c r="C16" s="17">
        <f t="shared" ref="C16:C20" si="2">D16+E16+F16+G16+H16+I16+J16+K16</f>
        <v>32682144.370000001</v>
      </c>
      <c r="D16" s="17">
        <f>D20</f>
        <v>3673817.36</v>
      </c>
      <c r="E16" s="17">
        <f t="shared" ref="E16:K16" si="3">E20</f>
        <v>4307627.0100000007</v>
      </c>
      <c r="F16" s="17">
        <f t="shared" si="3"/>
        <v>4193900</v>
      </c>
      <c r="G16" s="17">
        <f t="shared" si="3"/>
        <v>4738500</v>
      </c>
      <c r="H16" s="17">
        <f t="shared" si="3"/>
        <v>4715700</v>
      </c>
      <c r="I16" s="17">
        <f t="shared" si="3"/>
        <v>3684200</v>
      </c>
      <c r="J16" s="17">
        <f t="shared" si="3"/>
        <v>3684200</v>
      </c>
      <c r="K16" s="17">
        <f t="shared" si="3"/>
        <v>3684200</v>
      </c>
      <c r="L16" s="16" t="s">
        <v>20</v>
      </c>
      <c r="M16" s="18">
        <v>2015</v>
      </c>
      <c r="N16" s="19">
        <v>2024</v>
      </c>
      <c r="O16" s="19" t="s">
        <v>24</v>
      </c>
      <c r="P16" s="19" t="s">
        <v>10</v>
      </c>
    </row>
    <row r="17" spans="1:16" x14ac:dyDescent="0.2">
      <c r="A17" s="12">
        <v>4</v>
      </c>
      <c r="B17" s="16" t="s">
        <v>17</v>
      </c>
      <c r="C17" s="17">
        <f t="shared" si="2"/>
        <v>495338187.80999994</v>
      </c>
      <c r="D17" s="17">
        <f t="shared" ref="D17:K17" si="4">D21</f>
        <v>61819057.5</v>
      </c>
      <c r="E17" s="17">
        <f t="shared" si="4"/>
        <v>69743611.980000004</v>
      </c>
      <c r="F17" s="17">
        <f t="shared" si="4"/>
        <v>79987375.769999996</v>
      </c>
      <c r="G17" s="17">
        <f t="shared" si="4"/>
        <v>33076288.690000001</v>
      </c>
      <c r="H17" s="17">
        <f>H21</f>
        <v>65165056.340000004</v>
      </c>
      <c r="I17" s="17">
        <f t="shared" si="4"/>
        <v>61848932.509999998</v>
      </c>
      <c r="J17" s="17">
        <f t="shared" si="4"/>
        <v>61848932.509999998</v>
      </c>
      <c r="K17" s="17">
        <f t="shared" si="4"/>
        <v>61848932.509999998</v>
      </c>
      <c r="L17" s="16" t="s">
        <v>20</v>
      </c>
      <c r="M17" s="18">
        <v>2015</v>
      </c>
      <c r="N17" s="19">
        <v>2025</v>
      </c>
      <c r="O17" s="19" t="s">
        <v>24</v>
      </c>
      <c r="P17" s="19" t="s">
        <v>10</v>
      </c>
    </row>
    <row r="18" spans="1:16" x14ac:dyDescent="0.2">
      <c r="A18" s="12">
        <v>5</v>
      </c>
      <c r="B18" s="13" t="s">
        <v>2</v>
      </c>
      <c r="C18" s="4">
        <f>D18+E18+F18+G18+H18+I18+J18+K18</f>
        <v>528020332.17999995</v>
      </c>
      <c r="D18" s="4">
        <f>D19+D20+D21</f>
        <v>65492874.859999999</v>
      </c>
      <c r="E18" s="4">
        <f t="shared" ref="E18:K18" si="5">E19+E20+E21</f>
        <v>74051238.99000001</v>
      </c>
      <c r="F18" s="4">
        <f t="shared" si="5"/>
        <v>84181275.769999996</v>
      </c>
      <c r="G18" s="4">
        <f t="shared" si="5"/>
        <v>37814788.689999998</v>
      </c>
      <c r="H18" s="4">
        <f t="shared" si="5"/>
        <v>69880756.340000004</v>
      </c>
      <c r="I18" s="4">
        <f t="shared" si="5"/>
        <v>65533132.509999998</v>
      </c>
      <c r="J18" s="4">
        <f t="shared" si="5"/>
        <v>65533132.509999998</v>
      </c>
      <c r="K18" s="4">
        <f t="shared" si="5"/>
        <v>65533132.509999998</v>
      </c>
      <c r="L18" s="13" t="s">
        <v>20</v>
      </c>
      <c r="M18" s="14">
        <v>2015</v>
      </c>
      <c r="N18" s="15">
        <v>2024</v>
      </c>
      <c r="O18" s="15" t="s">
        <v>24</v>
      </c>
      <c r="P18" s="15" t="s">
        <v>10</v>
      </c>
    </row>
    <row r="19" spans="1:16" x14ac:dyDescent="0.2">
      <c r="A19" s="12">
        <v>6</v>
      </c>
      <c r="B19" s="16" t="s">
        <v>3</v>
      </c>
      <c r="C19" s="17">
        <f t="shared" si="2"/>
        <v>0</v>
      </c>
      <c r="D19" s="17">
        <f>D123</f>
        <v>0</v>
      </c>
      <c r="E19" s="17">
        <f>E123</f>
        <v>0</v>
      </c>
      <c r="F19" s="17">
        <f>F123</f>
        <v>0</v>
      </c>
      <c r="G19" s="17">
        <f t="shared" ref="G19:K19" si="6">G123</f>
        <v>0</v>
      </c>
      <c r="H19" s="17">
        <f t="shared" si="6"/>
        <v>0</v>
      </c>
      <c r="I19" s="17">
        <f t="shared" si="6"/>
        <v>0</v>
      </c>
      <c r="J19" s="17">
        <f t="shared" si="6"/>
        <v>0</v>
      </c>
      <c r="K19" s="17">
        <f t="shared" si="6"/>
        <v>0</v>
      </c>
      <c r="L19" s="16" t="s">
        <v>20</v>
      </c>
      <c r="M19" s="18">
        <v>2015</v>
      </c>
      <c r="N19" s="19">
        <v>2024</v>
      </c>
      <c r="O19" s="19" t="s">
        <v>24</v>
      </c>
      <c r="P19" s="19" t="s">
        <v>10</v>
      </c>
    </row>
    <row r="20" spans="1:16" x14ac:dyDescent="0.2">
      <c r="A20" s="12">
        <v>7</v>
      </c>
      <c r="B20" s="16" t="s">
        <v>4</v>
      </c>
      <c r="C20" s="17">
        <f t="shared" si="2"/>
        <v>32682144.370000001</v>
      </c>
      <c r="D20" s="17">
        <f>D40+D57+D77+D124+D145+D156+D182+D100</f>
        <v>3673817.36</v>
      </c>
      <c r="E20" s="17">
        <f>E40+E57+E77+E124+E145+E156+E182+E100</f>
        <v>4307627.0100000007</v>
      </c>
      <c r="F20" s="17">
        <f t="shared" ref="F20:K20" si="7">F40+F57+F77+F124+F145+F156+F182</f>
        <v>4193900</v>
      </c>
      <c r="G20" s="17">
        <f t="shared" si="7"/>
        <v>4738500</v>
      </c>
      <c r="H20" s="17">
        <f t="shared" si="7"/>
        <v>4715700</v>
      </c>
      <c r="I20" s="17">
        <f t="shared" si="7"/>
        <v>3684200</v>
      </c>
      <c r="J20" s="17">
        <f t="shared" si="7"/>
        <v>3684200</v>
      </c>
      <c r="K20" s="17">
        <f t="shared" si="7"/>
        <v>3684200</v>
      </c>
      <c r="L20" s="16" t="s">
        <v>20</v>
      </c>
      <c r="M20" s="18">
        <v>2015</v>
      </c>
      <c r="N20" s="19">
        <v>2024</v>
      </c>
      <c r="O20" s="19" t="s">
        <v>24</v>
      </c>
      <c r="P20" s="19" t="s">
        <v>10</v>
      </c>
    </row>
    <row r="21" spans="1:16" ht="11.25" customHeight="1" x14ac:dyDescent="0.2">
      <c r="A21" s="12">
        <v>8</v>
      </c>
      <c r="B21" s="16" t="s">
        <v>17</v>
      </c>
      <c r="C21" s="17">
        <f>D21+E21+F21+G21+H21+I21+J21+K21</f>
        <v>495338187.80999994</v>
      </c>
      <c r="D21" s="17">
        <f>D24+D41+D58+D78+D99+D110+D146+D157+D183</f>
        <v>61819057.5</v>
      </c>
      <c r="E21" s="17">
        <f>E24+E41+E58+E78+E99+E110+E146+E157+E183+E140</f>
        <v>69743611.980000004</v>
      </c>
      <c r="F21" s="17">
        <f t="shared" ref="F21:K21" si="8">F24+F41+F58+F78+F99+F110+F146+F157+F183</f>
        <v>79987375.769999996</v>
      </c>
      <c r="G21" s="17">
        <f t="shared" si="8"/>
        <v>33076288.690000001</v>
      </c>
      <c r="H21" s="17">
        <f t="shared" si="8"/>
        <v>65165056.340000004</v>
      </c>
      <c r="I21" s="17">
        <f t="shared" si="8"/>
        <v>61848932.509999998</v>
      </c>
      <c r="J21" s="17">
        <f t="shared" si="8"/>
        <v>61848932.509999998</v>
      </c>
      <c r="K21" s="17">
        <f t="shared" si="8"/>
        <v>61848932.509999998</v>
      </c>
      <c r="L21" s="16" t="s">
        <v>20</v>
      </c>
      <c r="M21" s="18">
        <v>2015</v>
      </c>
      <c r="N21" s="19">
        <v>2024</v>
      </c>
      <c r="O21" s="19" t="s">
        <v>24</v>
      </c>
      <c r="P21" s="19" t="s">
        <v>10</v>
      </c>
    </row>
    <row r="22" spans="1:16" ht="47.25" customHeight="1" x14ac:dyDescent="0.2">
      <c r="A22" s="12">
        <v>9</v>
      </c>
      <c r="B22" s="52" t="s">
        <v>58</v>
      </c>
      <c r="C22" s="53"/>
      <c r="D22" s="53"/>
      <c r="E22" s="53"/>
      <c r="F22" s="53"/>
      <c r="G22" s="53"/>
      <c r="H22" s="53"/>
      <c r="I22" s="53"/>
      <c r="J22" s="53"/>
      <c r="K22" s="53"/>
      <c r="L22" s="54"/>
      <c r="M22" s="14">
        <v>2015</v>
      </c>
      <c r="N22" s="15">
        <v>2024</v>
      </c>
      <c r="O22" s="15" t="s">
        <v>24</v>
      </c>
      <c r="P22" s="15" t="s">
        <v>10</v>
      </c>
    </row>
    <row r="23" spans="1:16" ht="40.5" customHeight="1" x14ac:dyDescent="0.2">
      <c r="A23" s="12">
        <v>10</v>
      </c>
      <c r="B23" s="13" t="s">
        <v>14</v>
      </c>
      <c r="C23" s="4">
        <f>D23+E23+F23+G23+H23+I23+J23+K23</f>
        <v>19260324.440000001</v>
      </c>
      <c r="D23" s="4">
        <f t="shared" ref="D23:K23" si="9">D24</f>
        <v>842654.08</v>
      </c>
      <c r="E23" s="4">
        <f t="shared" si="9"/>
        <v>2415312.2999999998</v>
      </c>
      <c r="F23" s="4">
        <f t="shared" si="9"/>
        <v>8950077.5800000001</v>
      </c>
      <c r="G23" s="4">
        <f t="shared" si="9"/>
        <v>1456614.24</v>
      </c>
      <c r="H23" s="4">
        <f t="shared" si="9"/>
        <v>1456614.24</v>
      </c>
      <c r="I23" s="4">
        <f t="shared" si="9"/>
        <v>1379684</v>
      </c>
      <c r="J23" s="4">
        <f t="shared" si="9"/>
        <v>1379684</v>
      </c>
      <c r="K23" s="4">
        <f t="shared" si="9"/>
        <v>1379684</v>
      </c>
      <c r="L23" s="13" t="s">
        <v>20</v>
      </c>
      <c r="M23" s="14">
        <v>2015</v>
      </c>
      <c r="N23" s="15">
        <v>2024</v>
      </c>
      <c r="O23" s="15" t="s">
        <v>24</v>
      </c>
      <c r="P23" s="15" t="s">
        <v>10</v>
      </c>
    </row>
    <row r="24" spans="1:16" x14ac:dyDescent="0.2">
      <c r="A24" s="12">
        <v>11</v>
      </c>
      <c r="B24" s="16" t="s">
        <v>17</v>
      </c>
      <c r="C24" s="17">
        <f>D24+E24+F24+G24+H24+I24+J24+K24</f>
        <v>19260324.440000001</v>
      </c>
      <c r="D24" s="17">
        <f t="shared" ref="D24:K24" si="10">D26</f>
        <v>842654.08</v>
      </c>
      <c r="E24" s="17">
        <f t="shared" si="10"/>
        <v>2415312.2999999998</v>
      </c>
      <c r="F24" s="17">
        <f t="shared" si="10"/>
        <v>8950077.5800000001</v>
      </c>
      <c r="G24" s="17">
        <f t="shared" si="10"/>
        <v>1456614.24</v>
      </c>
      <c r="H24" s="17">
        <f t="shared" si="10"/>
        <v>1456614.24</v>
      </c>
      <c r="I24" s="17">
        <f t="shared" si="10"/>
        <v>1379684</v>
      </c>
      <c r="J24" s="17">
        <f t="shared" si="10"/>
        <v>1379684</v>
      </c>
      <c r="K24" s="17">
        <f t="shared" si="10"/>
        <v>1379684</v>
      </c>
      <c r="L24" s="16" t="s">
        <v>20</v>
      </c>
      <c r="M24" s="18">
        <v>2015</v>
      </c>
      <c r="N24" s="19">
        <v>2024</v>
      </c>
      <c r="O24" s="19" t="s">
        <v>24</v>
      </c>
      <c r="P24" s="19" t="s">
        <v>10</v>
      </c>
    </row>
    <row r="25" spans="1:16" x14ac:dyDescent="0.2">
      <c r="A25" s="12">
        <v>12</v>
      </c>
      <c r="B25" s="52" t="s">
        <v>29</v>
      </c>
      <c r="C25" s="53"/>
      <c r="D25" s="53"/>
      <c r="E25" s="53"/>
      <c r="F25" s="53"/>
      <c r="G25" s="53"/>
      <c r="H25" s="53"/>
      <c r="I25" s="53"/>
      <c r="J25" s="53"/>
      <c r="K25" s="53"/>
      <c r="L25" s="54"/>
      <c r="M25" s="14">
        <v>2015</v>
      </c>
      <c r="N25" s="15">
        <v>2024</v>
      </c>
      <c r="O25" s="15" t="s">
        <v>24</v>
      </c>
      <c r="P25" s="15" t="s">
        <v>10</v>
      </c>
    </row>
    <row r="26" spans="1:16" ht="40.5" customHeight="1" x14ac:dyDescent="0.2">
      <c r="A26" s="12">
        <v>13</v>
      </c>
      <c r="B26" s="13" t="s">
        <v>13</v>
      </c>
      <c r="C26" s="4">
        <f>D26+E26+F26+G26+H26+I26+J26+K26</f>
        <v>19260324.440000001</v>
      </c>
      <c r="D26" s="4">
        <f t="shared" ref="D26:K26" si="11">D27</f>
        <v>842654.08</v>
      </c>
      <c r="E26" s="4">
        <f t="shared" si="11"/>
        <v>2415312.2999999998</v>
      </c>
      <c r="F26" s="4">
        <f t="shared" si="11"/>
        <v>8950077.5800000001</v>
      </c>
      <c r="G26" s="4">
        <f t="shared" si="11"/>
        <v>1456614.24</v>
      </c>
      <c r="H26" s="4">
        <f t="shared" si="11"/>
        <v>1456614.24</v>
      </c>
      <c r="I26" s="4">
        <f t="shared" si="11"/>
        <v>1379684</v>
      </c>
      <c r="J26" s="4">
        <f t="shared" si="11"/>
        <v>1379684</v>
      </c>
      <c r="K26" s="4">
        <f t="shared" si="11"/>
        <v>1379684</v>
      </c>
      <c r="L26" s="13" t="s">
        <v>20</v>
      </c>
      <c r="M26" s="14">
        <v>2015</v>
      </c>
      <c r="N26" s="15">
        <v>2024</v>
      </c>
      <c r="O26" s="15" t="s">
        <v>24</v>
      </c>
      <c r="P26" s="15" t="s">
        <v>10</v>
      </c>
    </row>
    <row r="27" spans="1:16" x14ac:dyDescent="0.2">
      <c r="A27" s="12">
        <v>14</v>
      </c>
      <c r="B27" s="16" t="s">
        <v>17</v>
      </c>
      <c r="C27" s="17">
        <f t="shared" ref="C27:C37" si="12">D27+E27+F27+G27+H27+I27+J27+K27</f>
        <v>19260324.440000001</v>
      </c>
      <c r="D27" s="17">
        <f>D28+D30+D32+D34+D36</f>
        <v>842654.08</v>
      </c>
      <c r="E27" s="17">
        <f t="shared" ref="E27:G27" si="13">E28+E30+E32+E34+E36</f>
        <v>2415312.2999999998</v>
      </c>
      <c r="F27" s="17">
        <v>8950077.5800000001</v>
      </c>
      <c r="G27" s="17">
        <f t="shared" si="13"/>
        <v>1456614.24</v>
      </c>
      <c r="H27" s="17">
        <f>H28+H30+H32+H34+H36</f>
        <v>1456614.24</v>
      </c>
      <c r="I27" s="17">
        <f>I28+I30+I32+I34+I36</f>
        <v>1379684</v>
      </c>
      <c r="J27" s="17">
        <f t="shared" ref="J27:K27" si="14">J28+J30+J32+J34+J36</f>
        <v>1379684</v>
      </c>
      <c r="K27" s="17">
        <f t="shared" si="14"/>
        <v>1379684</v>
      </c>
      <c r="L27" s="16" t="s">
        <v>20</v>
      </c>
      <c r="M27" s="18">
        <v>2015</v>
      </c>
      <c r="N27" s="19">
        <v>2024</v>
      </c>
      <c r="O27" s="19" t="s">
        <v>24</v>
      </c>
      <c r="P27" s="19" t="s">
        <v>10</v>
      </c>
    </row>
    <row r="28" spans="1:16" ht="147.75" customHeight="1" x14ac:dyDescent="0.2">
      <c r="A28" s="12">
        <v>15</v>
      </c>
      <c r="B28" s="13" t="s">
        <v>40</v>
      </c>
      <c r="C28" s="4">
        <f t="shared" si="12"/>
        <v>3603089.6500000004</v>
      </c>
      <c r="D28" s="4">
        <f t="shared" ref="D28:K28" si="15">D29</f>
        <v>118714.94999999998</v>
      </c>
      <c r="E28" s="4">
        <f t="shared" si="15"/>
        <v>963902.67</v>
      </c>
      <c r="F28" s="4">
        <f>F29</f>
        <v>770472.03</v>
      </c>
      <c r="G28" s="4">
        <f>G29</f>
        <v>350000</v>
      </c>
      <c r="H28" s="4">
        <f t="shared" si="15"/>
        <v>350000</v>
      </c>
      <c r="I28" s="4">
        <f t="shared" si="15"/>
        <v>350000</v>
      </c>
      <c r="J28" s="4">
        <f t="shared" si="15"/>
        <v>350000</v>
      </c>
      <c r="K28" s="4">
        <f t="shared" si="15"/>
        <v>350000</v>
      </c>
      <c r="L28" s="20" t="s">
        <v>56</v>
      </c>
      <c r="M28" s="14">
        <v>2015</v>
      </c>
      <c r="N28" s="15">
        <v>2024</v>
      </c>
      <c r="O28" s="15" t="s">
        <v>24</v>
      </c>
      <c r="P28" s="15" t="s">
        <v>10</v>
      </c>
    </row>
    <row r="29" spans="1:16" x14ac:dyDescent="0.2">
      <c r="A29" s="12">
        <v>16</v>
      </c>
      <c r="B29" s="21" t="s">
        <v>17</v>
      </c>
      <c r="C29" s="17">
        <f t="shared" si="12"/>
        <v>3603089.6500000004</v>
      </c>
      <c r="D29" s="22">
        <f>580668.45-75633.6-18800-250000-17519.9-100000</f>
        <v>118714.94999999998</v>
      </c>
      <c r="E29" s="22">
        <v>963902.67</v>
      </c>
      <c r="F29" s="22">
        <v>770472.03</v>
      </c>
      <c r="G29" s="22">
        <v>350000</v>
      </c>
      <c r="H29" s="22">
        <v>350000</v>
      </c>
      <c r="I29" s="22">
        <v>350000</v>
      </c>
      <c r="J29" s="22">
        <v>350000</v>
      </c>
      <c r="K29" s="22">
        <v>350000</v>
      </c>
      <c r="L29" s="11" t="s">
        <v>20</v>
      </c>
      <c r="M29">
        <v>2015</v>
      </c>
      <c r="N29">
        <v>2024</v>
      </c>
      <c r="O29" t="s">
        <v>24</v>
      </c>
      <c r="P29" t="s">
        <v>10</v>
      </c>
    </row>
    <row r="30" spans="1:16" ht="88.5" customHeight="1" x14ac:dyDescent="0.2">
      <c r="A30" s="12">
        <v>17</v>
      </c>
      <c r="B30" s="13" t="s">
        <v>50</v>
      </c>
      <c r="C30" s="4">
        <f t="shared" si="12"/>
        <v>14339742.789999999</v>
      </c>
      <c r="D30" s="4">
        <f t="shared" ref="D30:K30" si="16">D31</f>
        <v>559235.13</v>
      </c>
      <c r="E30" s="4">
        <f>E31</f>
        <v>1286725.6299999999</v>
      </c>
      <c r="F30" s="4">
        <f t="shared" si="16"/>
        <v>8014921.5499999998</v>
      </c>
      <c r="G30" s="4">
        <f t="shared" si="16"/>
        <v>941930.24</v>
      </c>
      <c r="H30" s="4">
        <f t="shared" si="16"/>
        <v>941930.24</v>
      </c>
      <c r="I30" s="4">
        <f t="shared" si="16"/>
        <v>865000</v>
      </c>
      <c r="J30" s="4">
        <f t="shared" si="16"/>
        <v>865000</v>
      </c>
      <c r="K30" s="4">
        <f t="shared" si="16"/>
        <v>865000</v>
      </c>
      <c r="L30" s="20" t="s">
        <v>32</v>
      </c>
      <c r="M30" s="14">
        <v>2015</v>
      </c>
      <c r="N30" s="15">
        <v>2024</v>
      </c>
      <c r="O30" s="15" t="s">
        <v>24</v>
      </c>
      <c r="P30" s="15" t="s">
        <v>10</v>
      </c>
    </row>
    <row r="31" spans="1:16" x14ac:dyDescent="0.2">
      <c r="A31" s="12">
        <v>18</v>
      </c>
      <c r="B31" s="21" t="s">
        <v>17</v>
      </c>
      <c r="C31" s="17">
        <f t="shared" si="12"/>
        <v>14339742.789999999</v>
      </c>
      <c r="D31" s="22">
        <v>559235.13</v>
      </c>
      <c r="E31" s="22">
        <v>1286725.6299999999</v>
      </c>
      <c r="F31" s="22">
        <v>8014921.5499999998</v>
      </c>
      <c r="G31" s="22">
        <v>941930.24</v>
      </c>
      <c r="H31" s="22">
        <v>941930.24</v>
      </c>
      <c r="I31" s="22">
        <v>865000</v>
      </c>
      <c r="J31" s="22">
        <v>865000</v>
      </c>
      <c r="K31" s="22">
        <v>865000</v>
      </c>
      <c r="L31" s="11" t="s">
        <v>20</v>
      </c>
      <c r="M31">
        <v>2015</v>
      </c>
      <c r="N31">
        <v>2024</v>
      </c>
      <c r="O31" t="s">
        <v>24</v>
      </c>
      <c r="P31" t="s">
        <v>10</v>
      </c>
    </row>
    <row r="32" spans="1:16" ht="84" customHeight="1" x14ac:dyDescent="0.2">
      <c r="A32" s="12">
        <v>19</v>
      </c>
      <c r="B32" s="13" t="s">
        <v>45</v>
      </c>
      <c r="C32" s="4">
        <f t="shared" si="12"/>
        <v>132000</v>
      </c>
      <c r="D32" s="4">
        <f t="shared" ref="D32:K32" si="17">D33</f>
        <v>16500</v>
      </c>
      <c r="E32" s="4">
        <f t="shared" si="17"/>
        <v>16500</v>
      </c>
      <c r="F32" s="4">
        <f t="shared" si="17"/>
        <v>16500</v>
      </c>
      <c r="G32" s="4">
        <f t="shared" si="17"/>
        <v>16500</v>
      </c>
      <c r="H32" s="4">
        <f t="shared" si="17"/>
        <v>16500</v>
      </c>
      <c r="I32" s="4">
        <f t="shared" si="17"/>
        <v>16500</v>
      </c>
      <c r="J32" s="4">
        <f t="shared" si="17"/>
        <v>16500</v>
      </c>
      <c r="K32" s="4">
        <f t="shared" si="17"/>
        <v>16500</v>
      </c>
      <c r="L32" s="20" t="s">
        <v>33</v>
      </c>
      <c r="M32" s="14">
        <v>2015</v>
      </c>
      <c r="N32" s="15">
        <v>2024</v>
      </c>
      <c r="O32" s="15" t="s">
        <v>24</v>
      </c>
      <c r="P32" s="15" t="s">
        <v>10</v>
      </c>
    </row>
    <row r="33" spans="1:16" x14ac:dyDescent="0.2">
      <c r="A33" s="12">
        <v>20</v>
      </c>
      <c r="B33" s="21" t="s">
        <v>17</v>
      </c>
      <c r="C33" s="17">
        <f t="shared" si="12"/>
        <v>132000</v>
      </c>
      <c r="D33" s="22">
        <v>16500</v>
      </c>
      <c r="E33" s="22">
        <v>16500</v>
      </c>
      <c r="F33" s="22">
        <v>16500</v>
      </c>
      <c r="G33" s="22">
        <v>16500</v>
      </c>
      <c r="H33" s="22">
        <v>16500</v>
      </c>
      <c r="I33" s="22">
        <v>16500</v>
      </c>
      <c r="J33" s="22">
        <v>16500</v>
      </c>
      <c r="K33" s="22">
        <v>16500</v>
      </c>
      <c r="L33" s="11" t="s">
        <v>20</v>
      </c>
      <c r="M33">
        <v>2015</v>
      </c>
      <c r="N33">
        <v>2024</v>
      </c>
      <c r="O33" t="s">
        <v>24</v>
      </c>
      <c r="P33" t="s">
        <v>10</v>
      </c>
    </row>
    <row r="34" spans="1:16" ht="149.25" customHeight="1" x14ac:dyDescent="0.2">
      <c r="A34" s="12">
        <v>21</v>
      </c>
      <c r="B34" s="23" t="s">
        <v>51</v>
      </c>
      <c r="C34" s="4">
        <f t="shared" si="12"/>
        <v>1057200</v>
      </c>
      <c r="D34" s="24">
        <f t="shared" ref="D34:K34" si="18">D35</f>
        <v>132150</v>
      </c>
      <c r="E34" s="24">
        <f t="shared" si="18"/>
        <v>132150</v>
      </c>
      <c r="F34" s="24">
        <v>132150</v>
      </c>
      <c r="G34" s="24">
        <v>132150</v>
      </c>
      <c r="H34" s="24">
        <f t="shared" si="18"/>
        <v>132150</v>
      </c>
      <c r="I34" s="24">
        <f t="shared" si="18"/>
        <v>132150</v>
      </c>
      <c r="J34" s="24">
        <f t="shared" si="18"/>
        <v>132150</v>
      </c>
      <c r="K34" s="24">
        <f t="shared" si="18"/>
        <v>132150</v>
      </c>
      <c r="L34" s="25" t="s">
        <v>30</v>
      </c>
    </row>
    <row r="35" spans="1:16" x14ac:dyDescent="0.2">
      <c r="A35" s="12">
        <v>22</v>
      </c>
      <c r="B35" s="21" t="s">
        <v>17</v>
      </c>
      <c r="C35" s="17">
        <f t="shared" si="12"/>
        <v>1057200</v>
      </c>
      <c r="D35" s="22">
        <f>132300-150</f>
        <v>132150</v>
      </c>
      <c r="E35" s="22">
        <v>132150</v>
      </c>
      <c r="F35" s="22">
        <v>132150</v>
      </c>
      <c r="G35" s="22">
        <v>132150</v>
      </c>
      <c r="H35" s="22">
        <v>132150</v>
      </c>
      <c r="I35" s="22">
        <v>132150</v>
      </c>
      <c r="J35" s="22">
        <v>132150</v>
      </c>
      <c r="K35" s="22">
        <v>132150</v>
      </c>
      <c r="L35" s="11"/>
    </row>
    <row r="36" spans="1:16" ht="71.25" customHeight="1" x14ac:dyDescent="0.2">
      <c r="A36" s="12">
        <v>23</v>
      </c>
      <c r="B36" s="13" t="s">
        <v>37</v>
      </c>
      <c r="C36" s="4">
        <f t="shared" si="12"/>
        <v>128292</v>
      </c>
      <c r="D36" s="4">
        <f t="shared" ref="D36:K36" si="19">D37</f>
        <v>16054</v>
      </c>
      <c r="E36" s="4">
        <f t="shared" si="19"/>
        <v>16034</v>
      </c>
      <c r="F36" s="4">
        <f t="shared" si="19"/>
        <v>16034</v>
      </c>
      <c r="G36" s="4">
        <f t="shared" si="19"/>
        <v>16034</v>
      </c>
      <c r="H36" s="4">
        <f t="shared" si="19"/>
        <v>16034</v>
      </c>
      <c r="I36" s="4">
        <f t="shared" si="19"/>
        <v>16034</v>
      </c>
      <c r="J36" s="4">
        <f t="shared" si="19"/>
        <v>16034</v>
      </c>
      <c r="K36" s="4">
        <f t="shared" si="19"/>
        <v>16034</v>
      </c>
      <c r="L36" s="20" t="s">
        <v>34</v>
      </c>
      <c r="M36" s="14">
        <v>2015</v>
      </c>
      <c r="N36" s="15">
        <v>2024</v>
      </c>
      <c r="O36" s="15" t="s">
        <v>24</v>
      </c>
      <c r="P36" s="15" t="s">
        <v>10</v>
      </c>
    </row>
    <row r="37" spans="1:16" x14ac:dyDescent="0.2">
      <c r="A37" s="12">
        <v>24</v>
      </c>
      <c r="B37" s="21" t="s">
        <v>17</v>
      </c>
      <c r="C37" s="17">
        <f t="shared" si="12"/>
        <v>128292</v>
      </c>
      <c r="D37" s="22">
        <f>16462-408</f>
        <v>16054</v>
      </c>
      <c r="E37" s="22">
        <v>16034</v>
      </c>
      <c r="F37" s="22">
        <v>16034</v>
      </c>
      <c r="G37" s="22">
        <v>16034</v>
      </c>
      <c r="H37" s="22">
        <v>16034</v>
      </c>
      <c r="I37" s="22">
        <v>16034</v>
      </c>
      <c r="J37" s="22">
        <v>16034</v>
      </c>
      <c r="K37" s="22">
        <v>16034</v>
      </c>
      <c r="L37" s="11" t="s">
        <v>20</v>
      </c>
      <c r="M37">
        <v>2015</v>
      </c>
      <c r="N37">
        <v>2024</v>
      </c>
      <c r="O37" t="s">
        <v>24</v>
      </c>
      <c r="P37" t="s">
        <v>10</v>
      </c>
    </row>
    <row r="38" spans="1:16" ht="12.75" customHeight="1" x14ac:dyDescent="0.2">
      <c r="A38" s="12">
        <v>25</v>
      </c>
      <c r="B38" s="52" t="s">
        <v>11</v>
      </c>
      <c r="C38" s="53"/>
      <c r="D38" s="53"/>
      <c r="E38" s="53"/>
      <c r="F38" s="53"/>
      <c r="G38" s="53"/>
      <c r="H38" s="53"/>
      <c r="I38" s="53"/>
      <c r="J38" s="53"/>
      <c r="K38" s="53"/>
      <c r="L38" s="54"/>
      <c r="M38" s="14">
        <v>2015</v>
      </c>
      <c r="N38" s="15">
        <v>2024</v>
      </c>
      <c r="O38" s="15" t="s">
        <v>24</v>
      </c>
      <c r="P38" s="15" t="s">
        <v>10</v>
      </c>
    </row>
    <row r="39" spans="1:16" ht="43.5" customHeight="1" x14ac:dyDescent="0.2">
      <c r="A39" s="12">
        <v>26</v>
      </c>
      <c r="B39" s="13" t="s">
        <v>15</v>
      </c>
      <c r="C39" s="4">
        <f>D39+E39+F39+G39+H39+I39+J39+K39</f>
        <v>6285031.879999999</v>
      </c>
      <c r="D39" s="4">
        <f t="shared" ref="D39:K39" si="20">D40+D41</f>
        <v>519000</v>
      </c>
      <c r="E39" s="4">
        <f t="shared" si="20"/>
        <v>823718.84</v>
      </c>
      <c r="F39" s="4">
        <f t="shared" si="20"/>
        <v>823718.84</v>
      </c>
      <c r="G39" s="4">
        <f t="shared" si="20"/>
        <v>823718.84</v>
      </c>
      <c r="H39" s="4">
        <f t="shared" si="20"/>
        <v>823718.84</v>
      </c>
      <c r="I39" s="4">
        <f t="shared" si="20"/>
        <v>823718.84</v>
      </c>
      <c r="J39" s="4">
        <f t="shared" si="20"/>
        <v>823718.84</v>
      </c>
      <c r="K39" s="4">
        <f t="shared" si="20"/>
        <v>823718.84</v>
      </c>
      <c r="L39" s="13" t="s">
        <v>20</v>
      </c>
      <c r="M39" s="14">
        <v>2015</v>
      </c>
      <c r="N39" s="15">
        <v>2024</v>
      </c>
      <c r="O39" s="15" t="s">
        <v>24</v>
      </c>
      <c r="P39" s="15" t="s">
        <v>10</v>
      </c>
    </row>
    <row r="40" spans="1:16" x14ac:dyDescent="0.2">
      <c r="A40" s="12">
        <v>27</v>
      </c>
      <c r="B40" s="16" t="s">
        <v>4</v>
      </c>
      <c r="C40" s="17">
        <f t="shared" ref="C40:C41" si="21">D40+E40+F40+G40+H40+I40+J40+K40</f>
        <v>0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6" t="s">
        <v>20</v>
      </c>
      <c r="M40" s="18">
        <v>2015</v>
      </c>
      <c r="N40" s="19">
        <v>2024</v>
      </c>
      <c r="O40" s="19" t="s">
        <v>24</v>
      </c>
      <c r="P40" s="19" t="s">
        <v>10</v>
      </c>
    </row>
    <row r="41" spans="1:16" x14ac:dyDescent="0.2">
      <c r="A41" s="12">
        <v>28</v>
      </c>
      <c r="B41" s="16" t="s">
        <v>17</v>
      </c>
      <c r="C41" s="17">
        <f t="shared" si="21"/>
        <v>6285031.879999999</v>
      </c>
      <c r="D41" s="17">
        <f>D45</f>
        <v>519000</v>
      </c>
      <c r="E41" s="17">
        <f>E45</f>
        <v>823718.84</v>
      </c>
      <c r="F41" s="17">
        <f>F45</f>
        <v>823718.84</v>
      </c>
      <c r="G41" s="17">
        <f t="shared" ref="G41:K41" si="22">G45</f>
        <v>823718.84</v>
      </c>
      <c r="H41" s="17">
        <f>H45</f>
        <v>823718.84</v>
      </c>
      <c r="I41" s="17">
        <f t="shared" si="22"/>
        <v>823718.84</v>
      </c>
      <c r="J41" s="17">
        <f t="shared" si="22"/>
        <v>823718.84</v>
      </c>
      <c r="K41" s="17">
        <f t="shared" si="22"/>
        <v>823718.84</v>
      </c>
      <c r="L41" s="16" t="s">
        <v>20</v>
      </c>
      <c r="M41" s="18">
        <v>2015</v>
      </c>
      <c r="N41" s="19">
        <v>2024</v>
      </c>
      <c r="O41" s="19" t="s">
        <v>24</v>
      </c>
      <c r="P41" s="19" t="s">
        <v>10</v>
      </c>
    </row>
    <row r="42" spans="1:16" x14ac:dyDescent="0.2">
      <c r="A42" s="12">
        <v>29</v>
      </c>
      <c r="B42" s="49" t="s">
        <v>29</v>
      </c>
      <c r="C42" s="50"/>
      <c r="D42" s="50"/>
      <c r="E42" s="50"/>
      <c r="F42" s="50"/>
      <c r="G42" s="50"/>
      <c r="H42" s="50"/>
      <c r="I42" s="50"/>
      <c r="J42" s="50"/>
      <c r="K42" s="50"/>
      <c r="L42" s="51"/>
      <c r="M42" s="14">
        <v>2015</v>
      </c>
      <c r="N42" s="15">
        <v>2024</v>
      </c>
      <c r="O42" s="15" t="s">
        <v>24</v>
      </c>
      <c r="P42" s="15" t="s">
        <v>10</v>
      </c>
    </row>
    <row r="43" spans="1:16" ht="45" customHeight="1" x14ac:dyDescent="0.2">
      <c r="A43" s="12">
        <v>30</v>
      </c>
      <c r="B43" s="13" t="s">
        <v>13</v>
      </c>
      <c r="C43" s="4">
        <f>D43+E43+F43+G43+H43+I43+J43+K43</f>
        <v>6285031.879999999</v>
      </c>
      <c r="D43" s="4">
        <f t="shared" ref="D43:K43" si="23">D44+D45</f>
        <v>519000</v>
      </c>
      <c r="E43" s="4">
        <f t="shared" si="23"/>
        <v>823718.84</v>
      </c>
      <c r="F43" s="4">
        <f t="shared" si="23"/>
        <v>823718.84</v>
      </c>
      <c r="G43" s="4">
        <f t="shared" si="23"/>
        <v>823718.84</v>
      </c>
      <c r="H43" s="4">
        <f t="shared" si="23"/>
        <v>823718.84</v>
      </c>
      <c r="I43" s="4">
        <f t="shared" si="23"/>
        <v>823718.84</v>
      </c>
      <c r="J43" s="4">
        <f t="shared" si="23"/>
        <v>823718.84</v>
      </c>
      <c r="K43" s="4">
        <f t="shared" si="23"/>
        <v>823718.84</v>
      </c>
      <c r="L43" s="13" t="s">
        <v>20</v>
      </c>
      <c r="M43" s="14">
        <v>2015</v>
      </c>
      <c r="N43" s="15">
        <v>2024</v>
      </c>
      <c r="O43" s="15" t="s">
        <v>24</v>
      </c>
      <c r="P43" s="15" t="s">
        <v>10</v>
      </c>
    </row>
    <row r="44" spans="1:16" x14ac:dyDescent="0.2">
      <c r="A44" s="12">
        <v>31</v>
      </c>
      <c r="B44" s="16" t="s">
        <v>4</v>
      </c>
      <c r="C44" s="17">
        <f t="shared" ref="C44:C54" si="24">D44+E44+F44+G44+H44+I44+J44+K44</f>
        <v>0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6" t="s">
        <v>20</v>
      </c>
      <c r="M44" s="18">
        <v>2015</v>
      </c>
      <c r="N44" s="19">
        <v>2024</v>
      </c>
      <c r="O44" s="19" t="s">
        <v>24</v>
      </c>
      <c r="P44" s="19" t="s">
        <v>10</v>
      </c>
    </row>
    <row r="45" spans="1:16" x14ac:dyDescent="0.2">
      <c r="A45" s="12">
        <v>32</v>
      </c>
      <c r="B45" s="16" t="s">
        <v>17</v>
      </c>
      <c r="C45" s="17">
        <f t="shared" si="24"/>
        <v>6285031.879999999</v>
      </c>
      <c r="D45" s="17">
        <f>D48+D51</f>
        <v>519000</v>
      </c>
      <c r="E45" s="17">
        <f t="shared" ref="E45:K45" si="25">E48+E51</f>
        <v>823718.84</v>
      </c>
      <c r="F45" s="17">
        <f t="shared" si="25"/>
        <v>823718.84</v>
      </c>
      <c r="G45" s="17">
        <f t="shared" si="25"/>
        <v>823718.84</v>
      </c>
      <c r="H45" s="17">
        <f t="shared" si="25"/>
        <v>823718.84</v>
      </c>
      <c r="I45" s="17">
        <f t="shared" si="25"/>
        <v>823718.84</v>
      </c>
      <c r="J45" s="17">
        <f t="shared" si="25"/>
        <v>823718.84</v>
      </c>
      <c r="K45" s="17">
        <f t="shared" si="25"/>
        <v>823718.84</v>
      </c>
      <c r="L45" s="16" t="s">
        <v>20</v>
      </c>
      <c r="M45" s="18">
        <v>2015</v>
      </c>
      <c r="N45" s="19">
        <v>2024</v>
      </c>
      <c r="O45" s="19" t="s">
        <v>24</v>
      </c>
      <c r="P45" s="19" t="s">
        <v>10</v>
      </c>
    </row>
    <row r="46" spans="1:16" ht="169.5" customHeight="1" x14ac:dyDescent="0.2">
      <c r="A46" s="12">
        <v>33</v>
      </c>
      <c r="B46" s="13" t="s">
        <v>38</v>
      </c>
      <c r="C46" s="4">
        <f t="shared" si="24"/>
        <v>4770031.88</v>
      </c>
      <c r="D46" s="4">
        <f t="shared" ref="D46:K46" si="26">D47+D48</f>
        <v>404000</v>
      </c>
      <c r="E46" s="4">
        <f t="shared" si="26"/>
        <v>623718.84</v>
      </c>
      <c r="F46" s="4">
        <f t="shared" si="26"/>
        <v>623718.84</v>
      </c>
      <c r="G46" s="4">
        <f t="shared" si="26"/>
        <v>623718.84</v>
      </c>
      <c r="H46" s="4">
        <f t="shared" si="26"/>
        <v>623718.84</v>
      </c>
      <c r="I46" s="4">
        <f t="shared" si="26"/>
        <v>623718.84</v>
      </c>
      <c r="J46" s="4">
        <f t="shared" si="26"/>
        <v>623718.84</v>
      </c>
      <c r="K46" s="4">
        <f t="shared" si="26"/>
        <v>623718.84</v>
      </c>
      <c r="L46" s="20" t="s">
        <v>42</v>
      </c>
      <c r="M46" s="14">
        <v>2015</v>
      </c>
      <c r="N46" s="15">
        <v>2024</v>
      </c>
      <c r="O46" s="15" t="s">
        <v>24</v>
      </c>
      <c r="P46" s="15" t="s">
        <v>10</v>
      </c>
    </row>
    <row r="47" spans="1:16" x14ac:dyDescent="0.2">
      <c r="A47" s="12">
        <v>34</v>
      </c>
      <c r="B47" s="21" t="s">
        <v>4</v>
      </c>
      <c r="C47" s="17">
        <f t="shared" si="24"/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I47" s="22">
        <v>0</v>
      </c>
      <c r="J47" s="22">
        <v>0</v>
      </c>
      <c r="K47" s="22">
        <v>0</v>
      </c>
      <c r="L47" s="11" t="s">
        <v>20</v>
      </c>
      <c r="M47">
        <v>2015</v>
      </c>
      <c r="N47">
        <v>2024</v>
      </c>
      <c r="O47" t="s">
        <v>24</v>
      </c>
      <c r="P47" t="s">
        <v>10</v>
      </c>
    </row>
    <row r="48" spans="1:16" x14ac:dyDescent="0.2">
      <c r="A48" s="12">
        <v>35</v>
      </c>
      <c r="B48" s="21" t="s">
        <v>17</v>
      </c>
      <c r="C48" s="17">
        <f t="shared" si="24"/>
        <v>4770031.88</v>
      </c>
      <c r="D48" s="22">
        <v>404000</v>
      </c>
      <c r="E48" s="22">
        <v>623718.84</v>
      </c>
      <c r="F48" s="22">
        <v>623718.84</v>
      </c>
      <c r="G48" s="22">
        <v>623718.84</v>
      </c>
      <c r="H48" s="22">
        <v>623718.84</v>
      </c>
      <c r="I48" s="22">
        <v>623718.84</v>
      </c>
      <c r="J48" s="22">
        <v>623718.84</v>
      </c>
      <c r="K48" s="22">
        <v>623718.84</v>
      </c>
      <c r="L48" s="11" t="s">
        <v>20</v>
      </c>
      <c r="M48">
        <v>2015</v>
      </c>
      <c r="N48">
        <v>2024</v>
      </c>
      <c r="O48" t="s">
        <v>24</v>
      </c>
      <c r="P48" t="s">
        <v>10</v>
      </c>
    </row>
    <row r="49" spans="1:16" ht="186.75" customHeight="1" x14ac:dyDescent="0.2">
      <c r="A49" s="12">
        <v>36</v>
      </c>
      <c r="B49" s="13" t="s">
        <v>39</v>
      </c>
      <c r="C49" s="4">
        <f t="shared" si="24"/>
        <v>1515000</v>
      </c>
      <c r="D49" s="4">
        <f t="shared" ref="D49" si="27">D50+D51</f>
        <v>115000</v>
      </c>
      <c r="E49" s="4">
        <f>E50+E51</f>
        <v>200000</v>
      </c>
      <c r="F49" s="4">
        <f>F50+F51</f>
        <v>200000</v>
      </c>
      <c r="G49" s="4">
        <f t="shared" ref="G49:K49" si="28">G50+G51</f>
        <v>200000</v>
      </c>
      <c r="H49" s="4">
        <f t="shared" si="28"/>
        <v>200000</v>
      </c>
      <c r="I49" s="4">
        <f t="shared" si="28"/>
        <v>200000</v>
      </c>
      <c r="J49" s="4">
        <f t="shared" si="28"/>
        <v>200000</v>
      </c>
      <c r="K49" s="4">
        <f t="shared" si="28"/>
        <v>200000</v>
      </c>
      <c r="L49" s="20" t="s">
        <v>36</v>
      </c>
      <c r="M49" s="14">
        <v>2015</v>
      </c>
      <c r="N49" s="15">
        <v>2024</v>
      </c>
      <c r="O49" s="15" t="s">
        <v>24</v>
      </c>
      <c r="P49" s="15" t="s">
        <v>10</v>
      </c>
    </row>
    <row r="50" spans="1:16" x14ac:dyDescent="0.2">
      <c r="A50" s="12">
        <v>37</v>
      </c>
      <c r="B50" s="21" t="s">
        <v>4</v>
      </c>
      <c r="C50" s="17">
        <f t="shared" si="24"/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I50" s="22">
        <v>0</v>
      </c>
      <c r="J50" s="22">
        <v>0</v>
      </c>
      <c r="K50" s="22">
        <v>0</v>
      </c>
      <c r="L50" s="11" t="s">
        <v>20</v>
      </c>
      <c r="M50">
        <v>2015</v>
      </c>
      <c r="N50">
        <v>2024</v>
      </c>
      <c r="O50" t="s">
        <v>24</v>
      </c>
      <c r="P50" t="s">
        <v>10</v>
      </c>
    </row>
    <row r="51" spans="1:16" x14ac:dyDescent="0.2">
      <c r="A51" s="12">
        <v>38</v>
      </c>
      <c r="B51" s="21" t="s">
        <v>17</v>
      </c>
      <c r="C51" s="17">
        <f t="shared" si="24"/>
        <v>1515000</v>
      </c>
      <c r="D51" s="22">
        <v>115000</v>
      </c>
      <c r="E51" s="22">
        <v>200000</v>
      </c>
      <c r="F51" s="22">
        <v>200000</v>
      </c>
      <c r="G51" s="22">
        <v>200000</v>
      </c>
      <c r="H51" s="22">
        <v>200000</v>
      </c>
      <c r="I51" s="22">
        <v>200000</v>
      </c>
      <c r="J51" s="22">
        <v>200000</v>
      </c>
      <c r="K51" s="22">
        <v>200000</v>
      </c>
      <c r="L51" s="26" t="s">
        <v>20</v>
      </c>
      <c r="M51">
        <v>2015</v>
      </c>
      <c r="N51">
        <v>2024</v>
      </c>
      <c r="O51" t="s">
        <v>24</v>
      </c>
      <c r="P51" t="s">
        <v>10</v>
      </c>
    </row>
    <row r="52" spans="1:16" ht="63.75" x14ac:dyDescent="0.2">
      <c r="A52" s="12">
        <v>39</v>
      </c>
      <c r="B52" s="27" t="s">
        <v>112</v>
      </c>
      <c r="C52" s="4">
        <f t="shared" si="24"/>
        <v>0</v>
      </c>
      <c r="D52" s="4">
        <f t="shared" ref="D52:K52" si="29">D53+D54</f>
        <v>0</v>
      </c>
      <c r="E52" s="4">
        <f t="shared" si="29"/>
        <v>0</v>
      </c>
      <c r="F52" s="4">
        <f t="shared" si="29"/>
        <v>0</v>
      </c>
      <c r="G52" s="4">
        <f t="shared" si="29"/>
        <v>0</v>
      </c>
      <c r="H52" s="4">
        <f t="shared" si="29"/>
        <v>0</v>
      </c>
      <c r="I52" s="4">
        <f t="shared" si="29"/>
        <v>0</v>
      </c>
      <c r="J52" s="4">
        <f t="shared" si="29"/>
        <v>0</v>
      </c>
      <c r="K52" s="4">
        <f t="shared" si="29"/>
        <v>0</v>
      </c>
      <c r="L52" s="25" t="s">
        <v>60</v>
      </c>
    </row>
    <row r="53" spans="1:16" x14ac:dyDescent="0.2">
      <c r="A53" s="12">
        <v>40</v>
      </c>
      <c r="B53" s="26" t="s">
        <v>4</v>
      </c>
      <c r="C53" s="17">
        <f t="shared" si="24"/>
        <v>0</v>
      </c>
      <c r="D53" s="36"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36">
        <v>0</v>
      </c>
      <c r="L53" s="25"/>
    </row>
    <row r="54" spans="1:16" x14ac:dyDescent="0.2">
      <c r="A54" s="12">
        <v>41</v>
      </c>
      <c r="B54" s="26" t="s">
        <v>17</v>
      </c>
      <c r="C54" s="17">
        <f t="shared" si="24"/>
        <v>0</v>
      </c>
      <c r="D54" s="36">
        <v>0</v>
      </c>
      <c r="E54" s="36">
        <v>0</v>
      </c>
      <c r="F54" s="36">
        <v>0</v>
      </c>
      <c r="G54" s="36">
        <v>0</v>
      </c>
      <c r="H54" s="36">
        <v>0</v>
      </c>
      <c r="I54" s="36">
        <v>0</v>
      </c>
      <c r="J54" s="36">
        <v>0</v>
      </c>
      <c r="K54" s="36">
        <v>0</v>
      </c>
      <c r="L54" s="25"/>
    </row>
    <row r="55" spans="1:16" ht="12.75" customHeight="1" x14ac:dyDescent="0.2">
      <c r="A55" s="12">
        <v>42</v>
      </c>
      <c r="B55" s="59" t="s">
        <v>1</v>
      </c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14">
        <v>2015</v>
      </c>
      <c r="N55" s="15">
        <v>2024</v>
      </c>
      <c r="O55" s="15" t="s">
        <v>24</v>
      </c>
      <c r="P55" s="15" t="s">
        <v>10</v>
      </c>
    </row>
    <row r="56" spans="1:16" ht="48" customHeight="1" x14ac:dyDescent="0.2">
      <c r="A56" s="12">
        <f t="shared" ref="A56:A119" si="30">A55+1</f>
        <v>43</v>
      </c>
      <c r="B56" s="13" t="s">
        <v>0</v>
      </c>
      <c r="C56" s="4">
        <f>D56+E56+F56+G56+H56+I56+J56+K56</f>
        <v>17302682.99000001</v>
      </c>
      <c r="D56" s="4">
        <f t="shared" ref="D56:K56" si="31">D57+D58</f>
        <v>16184449.99</v>
      </c>
      <c r="E56" s="4">
        <f t="shared" si="31"/>
        <v>656035.09</v>
      </c>
      <c r="F56" s="4">
        <f t="shared" si="31"/>
        <v>117506.46</v>
      </c>
      <c r="G56" s="4">
        <f t="shared" si="31"/>
        <v>117506.46</v>
      </c>
      <c r="H56" s="4">
        <f t="shared" si="31"/>
        <v>117506.46</v>
      </c>
      <c r="I56" s="4">
        <f t="shared" si="31"/>
        <v>36559.51</v>
      </c>
      <c r="J56" s="4">
        <f t="shared" si="31"/>
        <v>36559.51</v>
      </c>
      <c r="K56" s="4">
        <f t="shared" si="31"/>
        <v>36559.51</v>
      </c>
      <c r="L56" s="13" t="s">
        <v>20</v>
      </c>
      <c r="M56" s="14">
        <v>2015</v>
      </c>
      <c r="N56" s="15">
        <v>2024</v>
      </c>
      <c r="O56" s="15" t="s">
        <v>24</v>
      </c>
      <c r="P56" s="15" t="s">
        <v>10</v>
      </c>
    </row>
    <row r="57" spans="1:16" x14ac:dyDescent="0.2">
      <c r="A57" s="12">
        <f t="shared" si="30"/>
        <v>44</v>
      </c>
      <c r="B57" s="16" t="s">
        <v>4</v>
      </c>
      <c r="C57" s="17">
        <f t="shared" ref="C57:C58" si="32">D57+E57+F57+G57+H57+I57+J57+K57</f>
        <v>0</v>
      </c>
      <c r="D57" s="17">
        <v>0</v>
      </c>
      <c r="E57" s="17">
        <v>0</v>
      </c>
      <c r="F57" s="17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6" t="s">
        <v>20</v>
      </c>
      <c r="M57" s="18">
        <v>2015</v>
      </c>
      <c r="N57" s="19">
        <v>2024</v>
      </c>
      <c r="O57" s="19" t="s">
        <v>24</v>
      </c>
      <c r="P57" s="19" t="s">
        <v>10</v>
      </c>
    </row>
    <row r="58" spans="1:16" x14ac:dyDescent="0.2">
      <c r="A58" s="12">
        <f t="shared" si="30"/>
        <v>45</v>
      </c>
      <c r="B58" s="16" t="s">
        <v>17</v>
      </c>
      <c r="C58" s="17">
        <f t="shared" si="32"/>
        <v>17302682.99000001</v>
      </c>
      <c r="D58" s="17">
        <f t="shared" ref="D58:K58" si="33">D62</f>
        <v>16184449.99</v>
      </c>
      <c r="E58" s="17">
        <f t="shared" si="33"/>
        <v>656035.09</v>
      </c>
      <c r="F58" s="17">
        <f t="shared" si="33"/>
        <v>117506.46</v>
      </c>
      <c r="G58" s="17">
        <f t="shared" si="33"/>
        <v>117506.46</v>
      </c>
      <c r="H58" s="17">
        <f t="shared" si="33"/>
        <v>117506.46</v>
      </c>
      <c r="I58" s="17">
        <f t="shared" si="33"/>
        <v>36559.51</v>
      </c>
      <c r="J58" s="17">
        <f t="shared" si="33"/>
        <v>36559.51</v>
      </c>
      <c r="K58" s="17">
        <f t="shared" si="33"/>
        <v>36559.51</v>
      </c>
      <c r="L58" s="16" t="s">
        <v>20</v>
      </c>
      <c r="M58" s="18">
        <v>2015</v>
      </c>
      <c r="N58" s="19">
        <v>2024</v>
      </c>
      <c r="O58" s="19" t="s">
        <v>24</v>
      </c>
      <c r="P58" s="19" t="s">
        <v>10</v>
      </c>
    </row>
    <row r="59" spans="1:16" x14ac:dyDescent="0.2">
      <c r="A59" s="12">
        <f t="shared" si="30"/>
        <v>46</v>
      </c>
      <c r="B59" s="49" t="s">
        <v>29</v>
      </c>
      <c r="C59" s="50"/>
      <c r="D59" s="50"/>
      <c r="E59" s="50"/>
      <c r="F59" s="50"/>
      <c r="G59" s="50"/>
      <c r="H59" s="50"/>
      <c r="I59" s="50"/>
      <c r="J59" s="50"/>
      <c r="K59" s="50"/>
      <c r="L59" s="51"/>
      <c r="M59" s="14">
        <v>2015</v>
      </c>
      <c r="N59" s="15">
        <v>2024</v>
      </c>
      <c r="O59" s="15" t="s">
        <v>24</v>
      </c>
      <c r="P59" s="15" t="s">
        <v>10</v>
      </c>
    </row>
    <row r="60" spans="1:16" ht="44.25" customHeight="1" x14ac:dyDescent="0.2">
      <c r="A60" s="12">
        <f t="shared" si="30"/>
        <v>47</v>
      </c>
      <c r="B60" s="13" t="s">
        <v>13</v>
      </c>
      <c r="C60" s="4">
        <f>D60+E60+F60+G60+H60+I60+J60+K60</f>
        <v>17302682.99000001</v>
      </c>
      <c r="D60" s="4">
        <f t="shared" ref="D60:K60" si="34">D61+D62</f>
        <v>16184449.99</v>
      </c>
      <c r="E60" s="4">
        <f t="shared" si="34"/>
        <v>656035.09</v>
      </c>
      <c r="F60" s="4">
        <f t="shared" si="34"/>
        <v>117506.46</v>
      </c>
      <c r="G60" s="4">
        <f t="shared" si="34"/>
        <v>117506.46</v>
      </c>
      <c r="H60" s="4">
        <f t="shared" si="34"/>
        <v>117506.46</v>
      </c>
      <c r="I60" s="4">
        <f t="shared" si="34"/>
        <v>36559.51</v>
      </c>
      <c r="J60" s="4">
        <f t="shared" si="34"/>
        <v>36559.51</v>
      </c>
      <c r="K60" s="4">
        <f t="shared" si="34"/>
        <v>36559.51</v>
      </c>
      <c r="L60" s="13" t="s">
        <v>20</v>
      </c>
      <c r="M60" s="14">
        <v>2015</v>
      </c>
      <c r="N60" s="15">
        <v>2024</v>
      </c>
      <c r="O60" s="15" t="s">
        <v>24</v>
      </c>
      <c r="P60" s="15" t="s">
        <v>10</v>
      </c>
    </row>
    <row r="61" spans="1:16" x14ac:dyDescent="0.2">
      <c r="A61" s="12">
        <f t="shared" si="30"/>
        <v>48</v>
      </c>
      <c r="B61" s="16" t="s">
        <v>4</v>
      </c>
      <c r="C61" s="17">
        <f t="shared" ref="C61:C74" si="35">D61+E61+F61+G61+H61+I61+J61+K61</f>
        <v>0</v>
      </c>
      <c r="D61" s="17">
        <f>D64+D67+D70</f>
        <v>0</v>
      </c>
      <c r="E61" s="17">
        <f t="shared" ref="E61:K61" si="36">E64+E67+E70</f>
        <v>0</v>
      </c>
      <c r="F61" s="17">
        <f t="shared" si="36"/>
        <v>0</v>
      </c>
      <c r="G61" s="17">
        <f t="shared" si="36"/>
        <v>0</v>
      </c>
      <c r="H61" s="17">
        <f t="shared" si="36"/>
        <v>0</v>
      </c>
      <c r="I61" s="17">
        <f t="shared" si="36"/>
        <v>0</v>
      </c>
      <c r="J61" s="17">
        <f t="shared" si="36"/>
        <v>0</v>
      </c>
      <c r="K61" s="17">
        <f t="shared" si="36"/>
        <v>0</v>
      </c>
      <c r="L61" s="16" t="s">
        <v>20</v>
      </c>
      <c r="M61" s="18">
        <v>2015</v>
      </c>
      <c r="N61" s="19">
        <v>2024</v>
      </c>
      <c r="O61" s="19" t="s">
        <v>24</v>
      </c>
      <c r="P61" s="19" t="s">
        <v>10</v>
      </c>
    </row>
    <row r="62" spans="1:16" x14ac:dyDescent="0.2">
      <c r="A62" s="12">
        <f t="shared" si="30"/>
        <v>49</v>
      </c>
      <c r="B62" s="16" t="s">
        <v>17</v>
      </c>
      <c r="C62" s="17">
        <f t="shared" si="35"/>
        <v>17302682.99000001</v>
      </c>
      <c r="D62" s="17">
        <f>D65+D68+D71+D72</f>
        <v>16184449.99</v>
      </c>
      <c r="E62" s="17">
        <f t="shared" ref="E62:K62" si="37">E65+E68+E71+E72</f>
        <v>656035.09</v>
      </c>
      <c r="F62" s="17">
        <f t="shared" si="37"/>
        <v>117506.46</v>
      </c>
      <c r="G62" s="17">
        <f t="shared" si="37"/>
        <v>117506.46</v>
      </c>
      <c r="H62" s="17">
        <f t="shared" si="37"/>
        <v>117506.46</v>
      </c>
      <c r="I62" s="17">
        <f t="shared" si="37"/>
        <v>36559.51</v>
      </c>
      <c r="J62" s="17">
        <f t="shared" si="37"/>
        <v>36559.51</v>
      </c>
      <c r="K62" s="17">
        <f t="shared" si="37"/>
        <v>36559.51</v>
      </c>
      <c r="L62" s="12" t="s">
        <v>20</v>
      </c>
      <c r="M62" s="18">
        <v>2015</v>
      </c>
      <c r="N62" s="19">
        <v>2024</v>
      </c>
      <c r="O62" s="19" t="s">
        <v>24</v>
      </c>
      <c r="P62" s="19" t="s">
        <v>10</v>
      </c>
    </row>
    <row r="63" spans="1:16" ht="234.75" customHeight="1" x14ac:dyDescent="0.2">
      <c r="A63" s="12">
        <f t="shared" si="30"/>
        <v>50</v>
      </c>
      <c r="B63" s="13" t="s">
        <v>61</v>
      </c>
      <c r="C63" s="4">
        <f t="shared" si="35"/>
        <v>611922.49000000011</v>
      </c>
      <c r="D63" s="4">
        <f t="shared" ref="D63:K63" si="38">D64+D65</f>
        <v>36543</v>
      </c>
      <c r="E63" s="4">
        <f>E64+E65</f>
        <v>113181.58</v>
      </c>
      <c r="F63" s="4">
        <f t="shared" si="38"/>
        <v>117506.46</v>
      </c>
      <c r="G63" s="4">
        <f t="shared" si="38"/>
        <v>117506.46</v>
      </c>
      <c r="H63" s="4">
        <f t="shared" si="38"/>
        <v>117506.46</v>
      </c>
      <c r="I63" s="4">
        <f t="shared" si="38"/>
        <v>36559.51</v>
      </c>
      <c r="J63" s="4">
        <f t="shared" si="38"/>
        <v>36559.51</v>
      </c>
      <c r="K63" s="4">
        <f t="shared" si="38"/>
        <v>36559.51</v>
      </c>
      <c r="L63" s="20" t="s">
        <v>88</v>
      </c>
      <c r="M63" s="14">
        <v>2015</v>
      </c>
      <c r="N63" s="15">
        <v>2024</v>
      </c>
      <c r="O63" s="15" t="s">
        <v>24</v>
      </c>
      <c r="P63" s="15" t="s">
        <v>10</v>
      </c>
    </row>
    <row r="64" spans="1:16" x14ac:dyDescent="0.2">
      <c r="A64" s="12">
        <f t="shared" si="30"/>
        <v>51</v>
      </c>
      <c r="B64" s="21" t="s">
        <v>4</v>
      </c>
      <c r="C64" s="17">
        <f t="shared" si="35"/>
        <v>0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11" t="s">
        <v>20</v>
      </c>
      <c r="M64">
        <v>2015</v>
      </c>
      <c r="N64">
        <v>2024</v>
      </c>
      <c r="O64" t="s">
        <v>24</v>
      </c>
      <c r="P64" t="s">
        <v>10</v>
      </c>
    </row>
    <row r="65" spans="1:16" x14ac:dyDescent="0.2">
      <c r="A65" s="12">
        <f t="shared" si="30"/>
        <v>52</v>
      </c>
      <c r="B65" s="21" t="s">
        <v>17</v>
      </c>
      <c r="C65" s="17">
        <f t="shared" si="35"/>
        <v>611922.49000000011</v>
      </c>
      <c r="D65" s="22">
        <f>36559.51-16.51</f>
        <v>36543</v>
      </c>
      <c r="E65" s="22">
        <v>113181.58</v>
      </c>
      <c r="F65" s="22">
        <v>117506.46</v>
      </c>
      <c r="G65" s="22">
        <v>117506.46</v>
      </c>
      <c r="H65" s="22">
        <v>117506.46</v>
      </c>
      <c r="I65" s="22">
        <v>36559.51</v>
      </c>
      <c r="J65" s="22">
        <v>36559.51</v>
      </c>
      <c r="K65" s="22">
        <v>36559.51</v>
      </c>
      <c r="L65" s="11" t="s">
        <v>20</v>
      </c>
      <c r="M65">
        <v>2015</v>
      </c>
      <c r="N65">
        <v>2024</v>
      </c>
      <c r="O65" t="s">
        <v>24</v>
      </c>
      <c r="P65" t="s">
        <v>10</v>
      </c>
    </row>
    <row r="66" spans="1:16" ht="94.5" customHeight="1" x14ac:dyDescent="0.2">
      <c r="A66" s="12">
        <f t="shared" si="30"/>
        <v>53</v>
      </c>
      <c r="B66" s="27" t="s">
        <v>62</v>
      </c>
      <c r="C66" s="28">
        <f t="shared" si="35"/>
        <v>499545.51</v>
      </c>
      <c r="D66" s="28">
        <f t="shared" ref="D66:K66" si="39">D67+D68</f>
        <v>0</v>
      </c>
      <c r="E66" s="28">
        <f t="shared" si="39"/>
        <v>499545.51</v>
      </c>
      <c r="F66" s="28">
        <f t="shared" si="39"/>
        <v>0</v>
      </c>
      <c r="G66" s="28">
        <f t="shared" si="39"/>
        <v>0</v>
      </c>
      <c r="H66" s="28">
        <f t="shared" si="39"/>
        <v>0</v>
      </c>
      <c r="I66" s="28">
        <f t="shared" si="39"/>
        <v>0</v>
      </c>
      <c r="J66" s="28">
        <f t="shared" si="39"/>
        <v>0</v>
      </c>
      <c r="K66" s="28">
        <f t="shared" si="39"/>
        <v>0</v>
      </c>
      <c r="L66" s="25" t="s">
        <v>89</v>
      </c>
      <c r="M66" s="14">
        <v>2015</v>
      </c>
      <c r="N66" s="15">
        <v>2024</v>
      </c>
      <c r="O66" s="15" t="s">
        <v>24</v>
      </c>
      <c r="P66" s="15" t="s">
        <v>10</v>
      </c>
    </row>
    <row r="67" spans="1:16" x14ac:dyDescent="0.2">
      <c r="A67" s="12">
        <f t="shared" si="30"/>
        <v>54</v>
      </c>
      <c r="B67" s="21" t="s">
        <v>4</v>
      </c>
      <c r="C67" s="17">
        <f t="shared" si="35"/>
        <v>0</v>
      </c>
      <c r="D67" s="22">
        <v>0</v>
      </c>
      <c r="E67" s="22">
        <v>0</v>
      </c>
      <c r="F67" s="22">
        <v>0</v>
      </c>
      <c r="G67" s="22">
        <v>0</v>
      </c>
      <c r="H67" s="22">
        <v>0</v>
      </c>
      <c r="I67" s="22">
        <v>0</v>
      </c>
      <c r="J67" s="22">
        <v>0</v>
      </c>
      <c r="K67" s="22">
        <v>0</v>
      </c>
      <c r="L67" s="11" t="s">
        <v>20</v>
      </c>
      <c r="M67">
        <v>2015</v>
      </c>
      <c r="N67">
        <v>2024</v>
      </c>
      <c r="O67" t="s">
        <v>24</v>
      </c>
      <c r="P67" t="s">
        <v>10</v>
      </c>
    </row>
    <row r="68" spans="1:16" x14ac:dyDescent="0.2">
      <c r="A68" s="12">
        <f t="shared" si="30"/>
        <v>55</v>
      </c>
      <c r="B68" s="21" t="s">
        <v>17</v>
      </c>
      <c r="C68" s="17">
        <f t="shared" si="35"/>
        <v>499545.51</v>
      </c>
      <c r="D68" s="22">
        <v>0</v>
      </c>
      <c r="E68" s="22">
        <v>499545.51</v>
      </c>
      <c r="F68" s="22">
        <v>0</v>
      </c>
      <c r="G68" s="22">
        <v>0</v>
      </c>
      <c r="H68" s="22">
        <v>0</v>
      </c>
      <c r="I68" s="22">
        <v>0</v>
      </c>
      <c r="J68" s="22">
        <v>0</v>
      </c>
      <c r="K68" s="22">
        <v>0</v>
      </c>
      <c r="L68" s="11" t="s">
        <v>20</v>
      </c>
      <c r="M68">
        <v>2015</v>
      </c>
      <c r="N68">
        <v>2024</v>
      </c>
      <c r="O68" t="s">
        <v>24</v>
      </c>
      <c r="P68" t="s">
        <v>10</v>
      </c>
    </row>
    <row r="69" spans="1:16" ht="103.5" customHeight="1" x14ac:dyDescent="0.2">
      <c r="A69" s="12">
        <f t="shared" si="30"/>
        <v>56</v>
      </c>
      <c r="B69" s="13" t="s">
        <v>63</v>
      </c>
      <c r="C69" s="4">
        <f t="shared" si="35"/>
        <v>69276</v>
      </c>
      <c r="D69" s="4">
        <f t="shared" ref="D69:K69" si="40">D70+D71</f>
        <v>25968</v>
      </c>
      <c r="E69" s="4">
        <f t="shared" si="40"/>
        <v>43308</v>
      </c>
      <c r="F69" s="4">
        <f t="shared" si="40"/>
        <v>0</v>
      </c>
      <c r="G69" s="4">
        <f t="shared" si="40"/>
        <v>0</v>
      </c>
      <c r="H69" s="4">
        <f t="shared" si="40"/>
        <v>0</v>
      </c>
      <c r="I69" s="4">
        <f t="shared" si="40"/>
        <v>0</v>
      </c>
      <c r="J69" s="4">
        <f t="shared" si="40"/>
        <v>0</v>
      </c>
      <c r="K69" s="4">
        <f t="shared" si="40"/>
        <v>0</v>
      </c>
      <c r="L69" s="20" t="s">
        <v>90</v>
      </c>
      <c r="M69" s="14">
        <v>2015</v>
      </c>
      <c r="N69" s="15">
        <v>2024</v>
      </c>
      <c r="O69" s="15" t="s">
        <v>24</v>
      </c>
      <c r="P69" s="15" t="s">
        <v>10</v>
      </c>
    </row>
    <row r="70" spans="1:16" x14ac:dyDescent="0.2">
      <c r="A70" s="12">
        <f t="shared" si="30"/>
        <v>57</v>
      </c>
      <c r="B70" s="21" t="s">
        <v>4</v>
      </c>
      <c r="C70" s="17">
        <f t="shared" si="35"/>
        <v>0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11" t="s">
        <v>20</v>
      </c>
      <c r="M70">
        <v>2015</v>
      </c>
      <c r="N70">
        <v>2024</v>
      </c>
      <c r="O70" t="s">
        <v>24</v>
      </c>
      <c r="P70" t="s">
        <v>10</v>
      </c>
    </row>
    <row r="71" spans="1:16" x14ac:dyDescent="0.2">
      <c r="A71" s="12">
        <f t="shared" si="30"/>
        <v>58</v>
      </c>
      <c r="B71" s="21" t="s">
        <v>17</v>
      </c>
      <c r="C71" s="17">
        <f t="shared" si="35"/>
        <v>69276</v>
      </c>
      <c r="D71" s="22">
        <f>26850.78-882.78</f>
        <v>25968</v>
      </c>
      <c r="E71" s="22">
        <v>43308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11" t="s">
        <v>20</v>
      </c>
      <c r="M71">
        <v>2015</v>
      </c>
      <c r="N71">
        <v>2024</v>
      </c>
      <c r="O71" t="s">
        <v>24</v>
      </c>
      <c r="P71" t="s">
        <v>10</v>
      </c>
    </row>
    <row r="72" spans="1:16" ht="162" customHeight="1" x14ac:dyDescent="0.2">
      <c r="A72" s="12">
        <f t="shared" si="30"/>
        <v>59</v>
      </c>
      <c r="B72" s="27" t="s">
        <v>64</v>
      </c>
      <c r="C72" s="4">
        <f t="shared" si="35"/>
        <v>16121938.99</v>
      </c>
      <c r="D72" s="28">
        <v>16121938.99</v>
      </c>
      <c r="E72" s="28">
        <f t="shared" ref="E72:K72" si="41">E73+E74</f>
        <v>0</v>
      </c>
      <c r="F72" s="28">
        <f t="shared" si="41"/>
        <v>0</v>
      </c>
      <c r="G72" s="28">
        <f t="shared" si="41"/>
        <v>0</v>
      </c>
      <c r="H72" s="28">
        <f t="shared" si="41"/>
        <v>0</v>
      </c>
      <c r="I72" s="28">
        <f t="shared" si="41"/>
        <v>0</v>
      </c>
      <c r="J72" s="28">
        <f t="shared" si="41"/>
        <v>0</v>
      </c>
      <c r="K72" s="28">
        <f t="shared" si="41"/>
        <v>0</v>
      </c>
      <c r="L72" s="29" t="s">
        <v>91</v>
      </c>
    </row>
    <row r="73" spans="1:16" x14ac:dyDescent="0.2">
      <c r="A73" s="12">
        <f t="shared" si="30"/>
        <v>60</v>
      </c>
      <c r="B73" s="26" t="s">
        <v>4</v>
      </c>
      <c r="C73" s="17">
        <f t="shared" si="35"/>
        <v>0</v>
      </c>
      <c r="D73" s="30">
        <v>0</v>
      </c>
      <c r="E73" s="30">
        <v>0</v>
      </c>
      <c r="F73" s="30">
        <v>0</v>
      </c>
      <c r="G73" s="30">
        <v>0</v>
      </c>
      <c r="H73" s="30">
        <v>0</v>
      </c>
      <c r="I73" s="30">
        <v>0</v>
      </c>
      <c r="J73" s="30">
        <v>0</v>
      </c>
      <c r="K73" s="30">
        <v>0</v>
      </c>
      <c r="L73" s="31"/>
    </row>
    <row r="74" spans="1:16" x14ac:dyDescent="0.2">
      <c r="A74" s="12">
        <f t="shared" si="30"/>
        <v>61</v>
      </c>
      <c r="B74" s="26" t="s">
        <v>17</v>
      </c>
      <c r="C74" s="17">
        <f t="shared" si="35"/>
        <v>16121938.99</v>
      </c>
      <c r="D74" s="32">
        <v>16121938.99</v>
      </c>
      <c r="E74" s="32">
        <v>0</v>
      </c>
      <c r="F74" s="32">
        <v>0</v>
      </c>
      <c r="G74" s="32">
        <v>0</v>
      </c>
      <c r="H74" s="32">
        <v>0</v>
      </c>
      <c r="I74" s="32">
        <v>0</v>
      </c>
      <c r="J74" s="32">
        <v>0</v>
      </c>
      <c r="K74" s="32">
        <v>0</v>
      </c>
      <c r="L74" s="31"/>
    </row>
    <row r="75" spans="1:16" ht="12.75" customHeight="1" x14ac:dyDescent="0.2">
      <c r="A75" s="12">
        <f t="shared" si="30"/>
        <v>62</v>
      </c>
      <c r="B75" s="52" t="s">
        <v>54</v>
      </c>
      <c r="C75" s="53"/>
      <c r="D75" s="53"/>
      <c r="E75" s="53"/>
      <c r="F75" s="53"/>
      <c r="G75" s="53"/>
      <c r="H75" s="53"/>
      <c r="I75" s="53"/>
      <c r="J75" s="53"/>
      <c r="K75" s="53"/>
      <c r="L75" s="54"/>
      <c r="M75" s="14">
        <v>2015</v>
      </c>
      <c r="N75" s="15">
        <v>2024</v>
      </c>
      <c r="O75" s="15" t="s">
        <v>24</v>
      </c>
      <c r="P75" s="15" t="s">
        <v>10</v>
      </c>
    </row>
    <row r="76" spans="1:16" ht="45.75" customHeight="1" x14ac:dyDescent="0.2">
      <c r="A76" s="12">
        <f t="shared" si="30"/>
        <v>63</v>
      </c>
      <c r="B76" s="13" t="s">
        <v>23</v>
      </c>
      <c r="C76" s="4">
        <f>D76+E76+F76+G76+H76+I76+J76+K76</f>
        <v>5123400</v>
      </c>
      <c r="D76" s="4">
        <f t="shared" ref="D76:K76" si="42">D77+D78</f>
        <v>110000</v>
      </c>
      <c r="E76" s="4">
        <f t="shared" si="42"/>
        <v>1951633.33</v>
      </c>
      <c r="F76" s="4">
        <f t="shared" si="42"/>
        <v>3061766.67</v>
      </c>
      <c r="G76" s="4">
        <f t="shared" si="42"/>
        <v>0</v>
      </c>
      <c r="H76" s="4">
        <f t="shared" si="42"/>
        <v>0</v>
      </c>
      <c r="I76" s="4">
        <f t="shared" si="42"/>
        <v>0</v>
      </c>
      <c r="J76" s="4">
        <f t="shared" si="42"/>
        <v>0</v>
      </c>
      <c r="K76" s="4">
        <f t="shared" si="42"/>
        <v>0</v>
      </c>
      <c r="L76" s="13" t="s">
        <v>20</v>
      </c>
      <c r="M76" s="14">
        <v>2015</v>
      </c>
      <c r="N76" s="15">
        <v>2024</v>
      </c>
      <c r="O76" s="15" t="s">
        <v>24</v>
      </c>
      <c r="P76" s="15" t="s">
        <v>10</v>
      </c>
    </row>
    <row r="77" spans="1:16" x14ac:dyDescent="0.2">
      <c r="A77" s="12">
        <f t="shared" si="30"/>
        <v>64</v>
      </c>
      <c r="B77" s="16" t="s">
        <v>4</v>
      </c>
      <c r="C77" s="17">
        <f t="shared" ref="C77" si="43">D77+E77+F77+G77+H77+I77+J77+K77</f>
        <v>0</v>
      </c>
      <c r="D77" s="17">
        <f t="shared" ref="D77:K77" si="44">D81</f>
        <v>0</v>
      </c>
      <c r="E77" s="17">
        <f t="shared" si="44"/>
        <v>0</v>
      </c>
      <c r="F77" s="17">
        <f t="shared" si="44"/>
        <v>0</v>
      </c>
      <c r="G77" s="17">
        <f t="shared" si="44"/>
        <v>0</v>
      </c>
      <c r="H77" s="17">
        <f t="shared" si="44"/>
        <v>0</v>
      </c>
      <c r="I77" s="17">
        <f t="shared" si="44"/>
        <v>0</v>
      </c>
      <c r="J77" s="17">
        <f t="shared" si="44"/>
        <v>0</v>
      </c>
      <c r="K77" s="17">
        <f t="shared" si="44"/>
        <v>0</v>
      </c>
      <c r="L77" s="16" t="s">
        <v>20</v>
      </c>
      <c r="M77" s="18">
        <v>2015</v>
      </c>
      <c r="N77" s="19">
        <v>2024</v>
      </c>
      <c r="O77" s="19" t="s">
        <v>24</v>
      </c>
      <c r="P77" s="19" t="s">
        <v>10</v>
      </c>
    </row>
    <row r="78" spans="1:16" x14ac:dyDescent="0.2">
      <c r="A78" s="12">
        <f t="shared" si="30"/>
        <v>65</v>
      </c>
      <c r="B78" s="16" t="s">
        <v>17</v>
      </c>
      <c r="C78" s="17">
        <f>D78+E78+F78+G78+H78+I78+J78+K78</f>
        <v>5123400</v>
      </c>
      <c r="D78" s="17">
        <f t="shared" ref="D78:K78" si="45">D82</f>
        <v>110000</v>
      </c>
      <c r="E78" s="17">
        <f t="shared" si="45"/>
        <v>1951633.33</v>
      </c>
      <c r="F78" s="17">
        <f t="shared" si="45"/>
        <v>3061766.67</v>
      </c>
      <c r="G78" s="17">
        <f t="shared" si="45"/>
        <v>0</v>
      </c>
      <c r="H78" s="17">
        <f t="shared" si="45"/>
        <v>0</v>
      </c>
      <c r="I78" s="17">
        <f t="shared" si="45"/>
        <v>0</v>
      </c>
      <c r="J78" s="17">
        <f t="shared" si="45"/>
        <v>0</v>
      </c>
      <c r="K78" s="17">
        <f t="shared" si="45"/>
        <v>0</v>
      </c>
      <c r="L78" s="16" t="s">
        <v>20</v>
      </c>
      <c r="M78" s="18">
        <v>2015</v>
      </c>
      <c r="N78" s="19">
        <v>2024</v>
      </c>
      <c r="O78" s="19" t="s">
        <v>24</v>
      </c>
      <c r="P78" s="19" t="s">
        <v>10</v>
      </c>
    </row>
    <row r="79" spans="1:16" x14ac:dyDescent="0.2">
      <c r="A79" s="12">
        <f t="shared" si="30"/>
        <v>66</v>
      </c>
      <c r="B79" s="49" t="s">
        <v>29</v>
      </c>
      <c r="C79" s="50"/>
      <c r="D79" s="50"/>
      <c r="E79" s="50"/>
      <c r="F79" s="50"/>
      <c r="G79" s="50"/>
      <c r="H79" s="50"/>
      <c r="I79" s="50"/>
      <c r="J79" s="50"/>
      <c r="K79" s="50"/>
      <c r="L79" s="51"/>
      <c r="M79" s="14">
        <v>2015</v>
      </c>
      <c r="N79" s="15">
        <v>2024</v>
      </c>
      <c r="O79" s="15" t="s">
        <v>24</v>
      </c>
      <c r="P79" s="15" t="s">
        <v>10</v>
      </c>
    </row>
    <row r="80" spans="1:16" ht="45.75" customHeight="1" x14ac:dyDescent="0.2">
      <c r="A80" s="12">
        <f t="shared" si="30"/>
        <v>67</v>
      </c>
      <c r="B80" s="13" t="s">
        <v>13</v>
      </c>
      <c r="C80" s="4">
        <f>D80+E80+F80+G80+H80+I80+J80+K80</f>
        <v>5123400</v>
      </c>
      <c r="D80" s="4">
        <f t="shared" ref="D80:K80" si="46">D81+D82</f>
        <v>110000</v>
      </c>
      <c r="E80" s="4">
        <f t="shared" si="46"/>
        <v>1951633.33</v>
      </c>
      <c r="F80" s="4">
        <f t="shared" si="46"/>
        <v>3061766.67</v>
      </c>
      <c r="G80" s="4">
        <f t="shared" si="46"/>
        <v>0</v>
      </c>
      <c r="H80" s="4">
        <f t="shared" si="46"/>
        <v>0</v>
      </c>
      <c r="I80" s="4">
        <f t="shared" si="46"/>
        <v>0</v>
      </c>
      <c r="J80" s="4">
        <f t="shared" si="46"/>
        <v>0</v>
      </c>
      <c r="K80" s="4">
        <f t="shared" si="46"/>
        <v>0</v>
      </c>
      <c r="L80" s="13" t="s">
        <v>20</v>
      </c>
      <c r="M80" s="14">
        <v>2015</v>
      </c>
      <c r="N80" s="15">
        <v>2024</v>
      </c>
      <c r="O80" s="15" t="s">
        <v>24</v>
      </c>
      <c r="P80" s="15" t="s">
        <v>10</v>
      </c>
    </row>
    <row r="81" spans="1:16" x14ac:dyDescent="0.2">
      <c r="A81" s="12">
        <f t="shared" si="30"/>
        <v>68</v>
      </c>
      <c r="B81" s="16" t="s">
        <v>4</v>
      </c>
      <c r="C81" s="17">
        <f t="shared" ref="C81:C92" si="47">D81+E81+F81+G81+H81+I81+J81+K81</f>
        <v>0</v>
      </c>
      <c r="D81" s="17">
        <f>D84</f>
        <v>0</v>
      </c>
      <c r="E81" s="17">
        <f t="shared" ref="E81:K81" si="48">E84</f>
        <v>0</v>
      </c>
      <c r="F81" s="17">
        <f t="shared" si="48"/>
        <v>0</v>
      </c>
      <c r="G81" s="17">
        <f t="shared" si="48"/>
        <v>0</v>
      </c>
      <c r="H81" s="17">
        <f t="shared" si="48"/>
        <v>0</v>
      </c>
      <c r="I81" s="17">
        <f t="shared" si="48"/>
        <v>0</v>
      </c>
      <c r="J81" s="17">
        <f t="shared" si="48"/>
        <v>0</v>
      </c>
      <c r="K81" s="17">
        <f t="shared" si="48"/>
        <v>0</v>
      </c>
      <c r="L81" s="16" t="s">
        <v>20</v>
      </c>
      <c r="M81" s="18">
        <v>2015</v>
      </c>
      <c r="N81" s="19">
        <v>2024</v>
      </c>
      <c r="O81" s="19" t="s">
        <v>24</v>
      </c>
      <c r="P81" s="19" t="s">
        <v>10</v>
      </c>
    </row>
    <row r="82" spans="1:16" x14ac:dyDescent="0.2">
      <c r="A82" s="12">
        <f t="shared" si="30"/>
        <v>69</v>
      </c>
      <c r="B82" s="16" t="s">
        <v>17</v>
      </c>
      <c r="C82" s="17">
        <f>D82+E82+F82+G82+H82+I82+J82+K82</f>
        <v>5123400</v>
      </c>
      <c r="D82" s="17">
        <f t="shared" ref="D82:K82" si="49">D83+D89+D91</f>
        <v>110000</v>
      </c>
      <c r="E82" s="17">
        <f>E83+E89+E91+E86</f>
        <v>1951633.33</v>
      </c>
      <c r="F82" s="17">
        <f>F83+F89+F91+F88+F93+F95</f>
        <v>3061766.67</v>
      </c>
      <c r="G82" s="17">
        <f>G83+G89+G91+G86</f>
        <v>0</v>
      </c>
      <c r="H82" s="17">
        <f>H83+H89+H91+H86</f>
        <v>0</v>
      </c>
      <c r="I82" s="17">
        <f t="shared" si="49"/>
        <v>0</v>
      </c>
      <c r="J82" s="17">
        <f t="shared" si="49"/>
        <v>0</v>
      </c>
      <c r="K82" s="17">
        <f t="shared" si="49"/>
        <v>0</v>
      </c>
      <c r="L82" s="16" t="s">
        <v>20</v>
      </c>
      <c r="M82" s="18">
        <v>2015</v>
      </c>
      <c r="N82" s="19">
        <v>2024</v>
      </c>
      <c r="O82" s="19" t="s">
        <v>24</v>
      </c>
      <c r="P82" s="19" t="s">
        <v>10</v>
      </c>
    </row>
    <row r="83" spans="1:16" ht="119.25" customHeight="1" x14ac:dyDescent="0.2">
      <c r="A83" s="12">
        <f t="shared" si="30"/>
        <v>70</v>
      </c>
      <c r="B83" s="13" t="s">
        <v>65</v>
      </c>
      <c r="C83" s="4">
        <f t="shared" si="47"/>
        <v>1108300</v>
      </c>
      <c r="D83" s="4">
        <f t="shared" ref="D83:K83" si="50">D84+D85</f>
        <v>0</v>
      </c>
      <c r="E83" s="4">
        <f>E84+E85</f>
        <v>1108300</v>
      </c>
      <c r="F83" s="4">
        <f t="shared" si="50"/>
        <v>0</v>
      </c>
      <c r="G83" s="4">
        <f t="shared" si="50"/>
        <v>0</v>
      </c>
      <c r="H83" s="4">
        <f t="shared" si="50"/>
        <v>0</v>
      </c>
      <c r="I83" s="4">
        <f t="shared" si="50"/>
        <v>0</v>
      </c>
      <c r="J83" s="4">
        <f t="shared" si="50"/>
        <v>0</v>
      </c>
      <c r="K83" s="4">
        <f t="shared" si="50"/>
        <v>0</v>
      </c>
      <c r="L83" s="20" t="s">
        <v>92</v>
      </c>
      <c r="M83" s="14">
        <v>2015</v>
      </c>
      <c r="N83" s="15">
        <v>2024</v>
      </c>
      <c r="O83" s="15" t="s">
        <v>24</v>
      </c>
      <c r="P83" s="15" t="s">
        <v>10</v>
      </c>
    </row>
    <row r="84" spans="1:16" x14ac:dyDescent="0.2">
      <c r="A84" s="12">
        <f t="shared" si="30"/>
        <v>71</v>
      </c>
      <c r="B84" s="21" t="s">
        <v>4</v>
      </c>
      <c r="C84" s="17">
        <f t="shared" si="47"/>
        <v>0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11" t="s">
        <v>20</v>
      </c>
      <c r="M84">
        <v>2015</v>
      </c>
      <c r="N84">
        <v>2024</v>
      </c>
      <c r="O84" t="s">
        <v>24</v>
      </c>
      <c r="P84" t="s">
        <v>10</v>
      </c>
    </row>
    <row r="85" spans="1:16" x14ac:dyDescent="0.2">
      <c r="A85" s="12">
        <f t="shared" si="30"/>
        <v>72</v>
      </c>
      <c r="B85" s="21" t="s">
        <v>17</v>
      </c>
      <c r="C85" s="17">
        <f t="shared" si="47"/>
        <v>1108300</v>
      </c>
      <c r="D85" s="22">
        <v>0</v>
      </c>
      <c r="E85" s="22">
        <v>1108300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11" t="s">
        <v>20</v>
      </c>
      <c r="M85">
        <v>2015</v>
      </c>
      <c r="N85">
        <v>2024</v>
      </c>
      <c r="O85" t="s">
        <v>24</v>
      </c>
      <c r="P85" t="s">
        <v>10</v>
      </c>
    </row>
    <row r="86" spans="1:16" ht="102" x14ac:dyDescent="0.2">
      <c r="A86" s="12">
        <f t="shared" si="30"/>
        <v>73</v>
      </c>
      <c r="B86" s="33" t="s">
        <v>66</v>
      </c>
      <c r="C86" s="4">
        <f t="shared" si="47"/>
        <v>1360000</v>
      </c>
      <c r="D86" s="24">
        <f>D87+D88</f>
        <v>0</v>
      </c>
      <c r="E86" s="24">
        <v>0</v>
      </c>
      <c r="F86" s="24">
        <f t="shared" ref="F86:K86" si="51">F87+F88</f>
        <v>1360000</v>
      </c>
      <c r="G86" s="24">
        <f t="shared" si="51"/>
        <v>0</v>
      </c>
      <c r="H86" s="24">
        <f t="shared" si="51"/>
        <v>0</v>
      </c>
      <c r="I86" s="24">
        <f t="shared" si="51"/>
        <v>0</v>
      </c>
      <c r="J86" s="24">
        <f t="shared" si="51"/>
        <v>0</v>
      </c>
      <c r="K86" s="24">
        <f t="shared" si="51"/>
        <v>0</v>
      </c>
      <c r="L86" s="25" t="s">
        <v>93</v>
      </c>
    </row>
    <row r="87" spans="1:16" x14ac:dyDescent="0.2">
      <c r="A87" s="12">
        <f t="shared" si="30"/>
        <v>74</v>
      </c>
      <c r="B87" s="21" t="s">
        <v>4</v>
      </c>
      <c r="C87" s="17">
        <f t="shared" si="47"/>
        <v>0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11"/>
    </row>
    <row r="88" spans="1:16" x14ac:dyDescent="0.2">
      <c r="A88" s="12">
        <f t="shared" si="30"/>
        <v>75</v>
      </c>
      <c r="B88" s="21" t="s">
        <v>17</v>
      </c>
      <c r="C88" s="17">
        <f t="shared" si="47"/>
        <v>1360000</v>
      </c>
      <c r="D88" s="22">
        <v>0</v>
      </c>
      <c r="E88" s="22">
        <v>0</v>
      </c>
      <c r="F88" s="22">
        <v>1360000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11"/>
    </row>
    <row r="89" spans="1:16" ht="180" customHeight="1" x14ac:dyDescent="0.2">
      <c r="A89" s="12">
        <f t="shared" si="30"/>
        <v>76</v>
      </c>
      <c r="B89" s="33" t="s">
        <v>67</v>
      </c>
      <c r="C89" s="4">
        <f t="shared" si="47"/>
        <v>953333.33</v>
      </c>
      <c r="D89" s="28">
        <f>D90</f>
        <v>110000</v>
      </c>
      <c r="E89" s="28">
        <f>E90</f>
        <v>843333.33</v>
      </c>
      <c r="F89" s="28">
        <f>F90</f>
        <v>0</v>
      </c>
      <c r="G89" s="28">
        <f t="shared" ref="G89:K89" si="52">G90</f>
        <v>0</v>
      </c>
      <c r="H89" s="28">
        <f>H90</f>
        <v>0</v>
      </c>
      <c r="I89" s="28">
        <f t="shared" si="52"/>
        <v>0</v>
      </c>
      <c r="J89" s="28">
        <f t="shared" si="52"/>
        <v>0</v>
      </c>
      <c r="K89" s="28">
        <f t="shared" si="52"/>
        <v>0</v>
      </c>
      <c r="L89" s="20" t="s">
        <v>94</v>
      </c>
    </row>
    <row r="90" spans="1:16" x14ac:dyDescent="0.2">
      <c r="A90" s="12">
        <f t="shared" si="30"/>
        <v>77</v>
      </c>
      <c r="B90" s="34" t="s">
        <v>17</v>
      </c>
      <c r="C90" s="17">
        <f t="shared" si="47"/>
        <v>953333.33</v>
      </c>
      <c r="D90" s="35">
        <v>110000</v>
      </c>
      <c r="E90" s="36">
        <v>843333.33</v>
      </c>
      <c r="F90" s="37">
        <v>0</v>
      </c>
      <c r="G90" s="37">
        <v>0</v>
      </c>
      <c r="H90" s="37">
        <v>0</v>
      </c>
      <c r="I90" s="37">
        <v>0</v>
      </c>
      <c r="J90" s="37">
        <v>0</v>
      </c>
      <c r="K90" s="37">
        <v>0</v>
      </c>
      <c r="L90" s="38"/>
    </row>
    <row r="91" spans="1:16" ht="147" customHeight="1" x14ac:dyDescent="0.2">
      <c r="A91" s="12">
        <f t="shared" si="30"/>
        <v>78</v>
      </c>
      <c r="B91" s="13" t="s">
        <v>68</v>
      </c>
      <c r="C91" s="4">
        <f t="shared" si="47"/>
        <v>1701766.67</v>
      </c>
      <c r="D91" s="4">
        <f t="shared" ref="D91:K91" si="53">D92</f>
        <v>0</v>
      </c>
      <c r="E91" s="4">
        <f t="shared" si="53"/>
        <v>0</v>
      </c>
      <c r="F91" s="4">
        <f t="shared" si="53"/>
        <v>1701766.67</v>
      </c>
      <c r="G91" s="4">
        <f t="shared" si="53"/>
        <v>0</v>
      </c>
      <c r="H91" s="4">
        <f t="shared" si="53"/>
        <v>0</v>
      </c>
      <c r="I91" s="4">
        <f t="shared" si="53"/>
        <v>0</v>
      </c>
      <c r="J91" s="4">
        <f t="shared" si="53"/>
        <v>0</v>
      </c>
      <c r="K91" s="4">
        <f t="shared" si="53"/>
        <v>0</v>
      </c>
      <c r="L91" s="20" t="s">
        <v>95</v>
      </c>
      <c r="M91" s="14">
        <v>2015</v>
      </c>
      <c r="N91" s="15">
        <v>2024</v>
      </c>
      <c r="O91" s="15" t="s">
        <v>24</v>
      </c>
      <c r="P91" s="15" t="s">
        <v>10</v>
      </c>
    </row>
    <row r="92" spans="1:16" ht="19.5" customHeight="1" x14ac:dyDescent="0.2">
      <c r="A92" s="12">
        <f t="shared" si="30"/>
        <v>79</v>
      </c>
      <c r="B92" s="21" t="s">
        <v>17</v>
      </c>
      <c r="C92" s="17">
        <f t="shared" si="47"/>
        <v>1701766.67</v>
      </c>
      <c r="D92" s="22">
        <v>0</v>
      </c>
      <c r="E92" s="22">
        <v>0</v>
      </c>
      <c r="F92" s="22">
        <v>1701766.67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26" t="s">
        <v>20</v>
      </c>
      <c r="M92">
        <v>2015</v>
      </c>
      <c r="N92">
        <v>2024</v>
      </c>
      <c r="O92" t="s">
        <v>24</v>
      </c>
      <c r="P92" t="s">
        <v>10</v>
      </c>
    </row>
    <row r="93" spans="1:16" ht="178.5" x14ac:dyDescent="0.2">
      <c r="A93" s="12">
        <f t="shared" si="30"/>
        <v>80</v>
      </c>
      <c r="B93" s="39" t="s">
        <v>69</v>
      </c>
      <c r="C93" s="4">
        <f>C94</f>
        <v>0</v>
      </c>
      <c r="D93" s="4">
        <f t="shared" ref="D93:K93" si="54">D94</f>
        <v>0</v>
      </c>
      <c r="E93" s="4">
        <f t="shared" si="54"/>
        <v>0</v>
      </c>
      <c r="F93" s="4">
        <f t="shared" si="54"/>
        <v>0</v>
      </c>
      <c r="G93" s="4">
        <f t="shared" si="54"/>
        <v>0</v>
      </c>
      <c r="H93" s="4">
        <f t="shared" si="54"/>
        <v>0</v>
      </c>
      <c r="I93" s="4">
        <f t="shared" si="54"/>
        <v>0</v>
      </c>
      <c r="J93" s="4">
        <f t="shared" si="54"/>
        <v>0</v>
      </c>
      <c r="K93" s="4">
        <f t="shared" si="54"/>
        <v>0</v>
      </c>
      <c r="L93" s="40" t="s">
        <v>96</v>
      </c>
    </row>
    <row r="94" spans="1:16" x14ac:dyDescent="0.2">
      <c r="A94" s="12">
        <f t="shared" si="30"/>
        <v>81</v>
      </c>
      <c r="B94" s="26" t="s">
        <v>17</v>
      </c>
      <c r="C94" s="17">
        <f>D94+E94+F94+G94+H94+I94+J94+K94</f>
        <v>0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26"/>
    </row>
    <row r="95" spans="1:16" ht="148.5" customHeight="1" x14ac:dyDescent="0.2">
      <c r="A95" s="12">
        <f t="shared" si="30"/>
        <v>82</v>
      </c>
      <c r="B95" s="27" t="s">
        <v>70</v>
      </c>
      <c r="C95" s="4">
        <f>C96</f>
        <v>0</v>
      </c>
      <c r="D95" s="4">
        <f t="shared" ref="D95:K95" si="55">D96</f>
        <v>0</v>
      </c>
      <c r="E95" s="4">
        <f t="shared" si="55"/>
        <v>0</v>
      </c>
      <c r="F95" s="4">
        <f t="shared" si="55"/>
        <v>0</v>
      </c>
      <c r="G95" s="4">
        <f t="shared" si="55"/>
        <v>0</v>
      </c>
      <c r="H95" s="4">
        <f t="shared" si="55"/>
        <v>0</v>
      </c>
      <c r="I95" s="4">
        <f t="shared" si="55"/>
        <v>0</v>
      </c>
      <c r="J95" s="4">
        <f t="shared" si="55"/>
        <v>0</v>
      </c>
      <c r="K95" s="4">
        <f t="shared" si="55"/>
        <v>0</v>
      </c>
      <c r="L95" s="40" t="s">
        <v>97</v>
      </c>
    </row>
    <row r="96" spans="1:16" x14ac:dyDescent="0.2">
      <c r="A96" s="12">
        <f t="shared" si="30"/>
        <v>83</v>
      </c>
      <c r="B96" s="26" t="s">
        <v>59</v>
      </c>
      <c r="C96" s="17">
        <f>D96+E96+F96+G96+H96+I96+J96+K96</f>
        <v>0</v>
      </c>
      <c r="D96" s="36">
        <v>0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36">
        <v>0</v>
      </c>
      <c r="K96" s="36">
        <v>0</v>
      </c>
      <c r="L96" s="26"/>
    </row>
    <row r="97" spans="1:16" ht="32.25" customHeight="1" x14ac:dyDescent="0.2">
      <c r="A97" s="12">
        <f t="shared" si="30"/>
        <v>84</v>
      </c>
      <c r="B97" s="52" t="s">
        <v>31</v>
      </c>
      <c r="C97" s="53"/>
      <c r="D97" s="53"/>
      <c r="E97" s="53"/>
      <c r="F97" s="53"/>
      <c r="G97" s="53"/>
      <c r="H97" s="53"/>
      <c r="I97" s="53"/>
      <c r="J97" s="53"/>
      <c r="K97" s="53"/>
      <c r="L97" s="54"/>
      <c r="M97" s="14">
        <v>2015</v>
      </c>
      <c r="N97" s="15">
        <v>2024</v>
      </c>
      <c r="O97" s="15" t="s">
        <v>24</v>
      </c>
      <c r="P97" s="15" t="s">
        <v>10</v>
      </c>
    </row>
    <row r="98" spans="1:16" ht="46.5" customHeight="1" x14ac:dyDescent="0.2">
      <c r="A98" s="12">
        <f t="shared" si="30"/>
        <v>85</v>
      </c>
      <c r="B98" s="13" t="s">
        <v>5</v>
      </c>
      <c r="C98" s="4">
        <f>D98+E98+F98+G98+H98+I98+J98+K98</f>
        <v>44115745.189999983</v>
      </c>
      <c r="D98" s="4">
        <f>D99+D100</f>
        <v>4458078.7699999996</v>
      </c>
      <c r="E98" s="4">
        <f>E99+E100</f>
        <v>5012823.04</v>
      </c>
      <c r="F98" s="4">
        <f t="shared" ref="F98:K98" si="56">F99</f>
        <v>7555543.8099999996</v>
      </c>
      <c r="G98" s="4">
        <f t="shared" si="56"/>
        <v>7147471.1299999999</v>
      </c>
      <c r="H98" s="4">
        <f t="shared" si="56"/>
        <v>7147471.1299999999</v>
      </c>
      <c r="I98" s="4">
        <f t="shared" si="56"/>
        <v>4264785.7699999996</v>
      </c>
      <c r="J98" s="4">
        <f t="shared" si="56"/>
        <v>4264785.7699999996</v>
      </c>
      <c r="K98" s="4">
        <f t="shared" si="56"/>
        <v>4264785.7699999996</v>
      </c>
      <c r="L98" s="13" t="s">
        <v>20</v>
      </c>
      <c r="M98" s="14">
        <v>2015</v>
      </c>
      <c r="N98" s="15">
        <v>2024</v>
      </c>
      <c r="O98" s="15" t="s">
        <v>24</v>
      </c>
      <c r="P98" s="15" t="s">
        <v>10</v>
      </c>
    </row>
    <row r="99" spans="1:16" x14ac:dyDescent="0.2">
      <c r="A99" s="12">
        <f t="shared" si="30"/>
        <v>86</v>
      </c>
      <c r="B99" s="16" t="s">
        <v>17</v>
      </c>
      <c r="C99" s="17">
        <f>D99+E99+F99+G99+H99+I99+J99+K99</f>
        <v>44044309.159999996</v>
      </c>
      <c r="D99" s="17">
        <f>D103</f>
        <v>4442261.68</v>
      </c>
      <c r="E99" s="17">
        <f>E103</f>
        <v>4957204.0999999996</v>
      </c>
      <c r="F99" s="17">
        <f t="shared" ref="F99:K99" si="57">F102</f>
        <v>7555543.8099999996</v>
      </c>
      <c r="G99" s="17">
        <f t="shared" si="57"/>
        <v>7147471.1299999999</v>
      </c>
      <c r="H99" s="17">
        <f t="shared" si="57"/>
        <v>7147471.1299999999</v>
      </c>
      <c r="I99" s="17">
        <f t="shared" si="57"/>
        <v>4264785.7699999996</v>
      </c>
      <c r="J99" s="17">
        <f t="shared" si="57"/>
        <v>4264785.7699999996</v>
      </c>
      <c r="K99" s="17">
        <f t="shared" si="57"/>
        <v>4264785.7699999996</v>
      </c>
      <c r="L99" s="16" t="s">
        <v>20</v>
      </c>
      <c r="M99" s="18">
        <v>2015</v>
      </c>
      <c r="N99" s="19">
        <v>2024</v>
      </c>
      <c r="O99" s="19" t="s">
        <v>24</v>
      </c>
      <c r="P99" s="19" t="s">
        <v>10</v>
      </c>
    </row>
    <row r="100" spans="1:16" x14ac:dyDescent="0.2">
      <c r="A100" s="12">
        <f t="shared" si="30"/>
        <v>87</v>
      </c>
      <c r="B100" s="16" t="s">
        <v>4</v>
      </c>
      <c r="C100" s="17">
        <f>C104</f>
        <v>71436.03</v>
      </c>
      <c r="D100" s="17">
        <f>D104</f>
        <v>15817.09</v>
      </c>
      <c r="E100" s="36">
        <f>E104</f>
        <v>55618.94</v>
      </c>
      <c r="F100" s="36">
        <v>0</v>
      </c>
      <c r="G100" s="36">
        <v>0</v>
      </c>
      <c r="H100" s="36">
        <v>0</v>
      </c>
      <c r="I100" s="36">
        <v>0</v>
      </c>
      <c r="J100" s="36">
        <v>0</v>
      </c>
      <c r="K100" s="36">
        <v>0</v>
      </c>
      <c r="L100" s="16"/>
      <c r="M100" s="18"/>
      <c r="N100" s="19"/>
      <c r="O100" s="19"/>
      <c r="P100" s="19"/>
    </row>
    <row r="101" spans="1:16" x14ac:dyDescent="0.2">
      <c r="A101" s="12">
        <f t="shared" si="30"/>
        <v>88</v>
      </c>
      <c r="B101" s="49" t="s">
        <v>29</v>
      </c>
      <c r="C101" s="50"/>
      <c r="D101" s="50"/>
      <c r="E101" s="50"/>
      <c r="F101" s="50"/>
      <c r="G101" s="50"/>
      <c r="H101" s="50"/>
      <c r="I101" s="50"/>
      <c r="J101" s="50"/>
      <c r="K101" s="50"/>
      <c r="L101" s="51"/>
      <c r="M101" s="14">
        <v>2015</v>
      </c>
      <c r="N101" s="15">
        <v>2024</v>
      </c>
      <c r="O101" s="15" t="s">
        <v>24</v>
      </c>
      <c r="P101" s="15" t="s">
        <v>10</v>
      </c>
    </row>
    <row r="102" spans="1:16" ht="46.5" customHeight="1" x14ac:dyDescent="0.2">
      <c r="A102" s="12">
        <f t="shared" si="30"/>
        <v>89</v>
      </c>
      <c r="B102" s="13" t="s">
        <v>13</v>
      </c>
      <c r="C102" s="4">
        <f>D102+E102+F102+G102+H102+I102+J102+K102</f>
        <v>44115745.189999983</v>
      </c>
      <c r="D102" s="4">
        <f>D103+D104</f>
        <v>4458078.7699999996</v>
      </c>
      <c r="E102" s="4">
        <f>E103+E104</f>
        <v>5012823.04</v>
      </c>
      <c r="F102" s="4">
        <f t="shared" ref="F102:K102" si="58">F103</f>
        <v>7555543.8099999996</v>
      </c>
      <c r="G102" s="4">
        <f t="shared" si="58"/>
        <v>7147471.1299999999</v>
      </c>
      <c r="H102" s="4">
        <f t="shared" si="58"/>
        <v>7147471.1299999999</v>
      </c>
      <c r="I102" s="4">
        <f t="shared" si="58"/>
        <v>4264785.7699999996</v>
      </c>
      <c r="J102" s="4">
        <f t="shared" si="58"/>
        <v>4264785.7699999996</v>
      </c>
      <c r="K102" s="4">
        <f t="shared" si="58"/>
        <v>4264785.7699999996</v>
      </c>
      <c r="L102" s="13" t="s">
        <v>20</v>
      </c>
      <c r="M102" s="14">
        <v>2015</v>
      </c>
      <c r="N102" s="15">
        <v>2024</v>
      </c>
      <c r="O102" s="15" t="s">
        <v>24</v>
      </c>
      <c r="P102" s="15" t="s">
        <v>10</v>
      </c>
    </row>
    <row r="103" spans="1:16" x14ac:dyDescent="0.2">
      <c r="A103" s="12">
        <f t="shared" si="30"/>
        <v>90</v>
      </c>
      <c r="B103" s="16" t="s">
        <v>17</v>
      </c>
      <c r="C103" s="17">
        <f t="shared" ref="C103:C105" si="59">D103+E103+F103+G103+H103+I103+J103+K103</f>
        <v>44044309.159999996</v>
      </c>
      <c r="D103" s="17">
        <f>D106</f>
        <v>4442261.68</v>
      </c>
      <c r="E103" s="17">
        <f>E106</f>
        <v>4957204.0999999996</v>
      </c>
      <c r="F103" s="17">
        <f t="shared" ref="F103:K103" si="60">F105</f>
        <v>7555543.8099999996</v>
      </c>
      <c r="G103" s="17">
        <f t="shared" si="60"/>
        <v>7147471.1299999999</v>
      </c>
      <c r="H103" s="17">
        <f t="shared" si="60"/>
        <v>7147471.1299999999</v>
      </c>
      <c r="I103" s="17">
        <f t="shared" si="60"/>
        <v>4264785.7699999996</v>
      </c>
      <c r="J103" s="17">
        <f t="shared" si="60"/>
        <v>4264785.7699999996</v>
      </c>
      <c r="K103" s="17">
        <f t="shared" si="60"/>
        <v>4264785.7699999996</v>
      </c>
      <c r="L103" s="16" t="s">
        <v>20</v>
      </c>
      <c r="M103" s="18">
        <v>2015</v>
      </c>
      <c r="N103" s="19">
        <v>2024</v>
      </c>
      <c r="O103" s="19" t="s">
        <v>24</v>
      </c>
      <c r="P103" s="19" t="s">
        <v>10</v>
      </c>
    </row>
    <row r="104" spans="1:16" x14ac:dyDescent="0.2">
      <c r="A104" s="12">
        <f t="shared" si="30"/>
        <v>91</v>
      </c>
      <c r="B104" s="16" t="s">
        <v>4</v>
      </c>
      <c r="C104" s="17">
        <f>D104+E104</f>
        <v>71436.03</v>
      </c>
      <c r="D104" s="17">
        <f>D107</f>
        <v>15817.09</v>
      </c>
      <c r="E104" s="36">
        <f>E107</f>
        <v>55618.94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16"/>
      <c r="M104" s="18"/>
      <c r="N104" s="19"/>
      <c r="O104" s="19"/>
      <c r="P104" s="19"/>
    </row>
    <row r="105" spans="1:16" ht="75.75" customHeight="1" x14ac:dyDescent="0.2">
      <c r="A105" s="12">
        <f t="shared" si="30"/>
        <v>92</v>
      </c>
      <c r="B105" s="13" t="s">
        <v>71</v>
      </c>
      <c r="C105" s="4">
        <f t="shared" si="59"/>
        <v>44115745.189999983</v>
      </c>
      <c r="D105" s="4">
        <f>D106+D107</f>
        <v>4458078.7699999996</v>
      </c>
      <c r="E105" s="4">
        <f>E106+E107</f>
        <v>5012823.04</v>
      </c>
      <c r="F105" s="4">
        <f t="shared" ref="F105:K105" si="61">F106</f>
        <v>7555543.8099999996</v>
      </c>
      <c r="G105" s="4">
        <f t="shared" si="61"/>
        <v>7147471.1299999999</v>
      </c>
      <c r="H105" s="4">
        <f t="shared" si="61"/>
        <v>7147471.1299999999</v>
      </c>
      <c r="I105" s="4">
        <f t="shared" si="61"/>
        <v>4264785.7699999996</v>
      </c>
      <c r="J105" s="4">
        <f t="shared" si="61"/>
        <v>4264785.7699999996</v>
      </c>
      <c r="K105" s="4">
        <f t="shared" si="61"/>
        <v>4264785.7699999996</v>
      </c>
      <c r="L105" s="20" t="s">
        <v>98</v>
      </c>
      <c r="M105" s="14">
        <v>2015</v>
      </c>
      <c r="N105" s="15">
        <v>2024</v>
      </c>
      <c r="O105" s="15" t="s">
        <v>24</v>
      </c>
      <c r="P105" s="15" t="s">
        <v>10</v>
      </c>
    </row>
    <row r="106" spans="1:16" x14ac:dyDescent="0.2">
      <c r="A106" s="12">
        <f t="shared" si="30"/>
        <v>93</v>
      </c>
      <c r="B106" s="21" t="s">
        <v>17</v>
      </c>
      <c r="C106" s="17">
        <f>D106+E106+F106+G106+H106+I106+J106+K106</f>
        <v>44044309.159999996</v>
      </c>
      <c r="D106" s="22">
        <v>4442261.68</v>
      </c>
      <c r="E106" s="22">
        <v>4957204.0999999996</v>
      </c>
      <c r="F106" s="22">
        <v>7555543.8099999996</v>
      </c>
      <c r="G106" s="22">
        <v>7147471.1299999999</v>
      </c>
      <c r="H106" s="22">
        <v>7147471.1299999999</v>
      </c>
      <c r="I106" s="22">
        <v>4264785.7699999996</v>
      </c>
      <c r="J106" s="22">
        <v>4264785.7699999996</v>
      </c>
      <c r="K106" s="22">
        <v>4264785.7699999996</v>
      </c>
      <c r="L106" s="26" t="s">
        <v>20</v>
      </c>
      <c r="M106">
        <v>2015</v>
      </c>
      <c r="N106">
        <v>2024</v>
      </c>
      <c r="O106" t="s">
        <v>24</v>
      </c>
      <c r="P106" t="s">
        <v>10</v>
      </c>
    </row>
    <row r="107" spans="1:16" x14ac:dyDescent="0.2">
      <c r="A107" s="12">
        <f t="shared" si="30"/>
        <v>94</v>
      </c>
      <c r="B107" s="26" t="s">
        <v>4</v>
      </c>
      <c r="C107" s="17">
        <f>D107+E107</f>
        <v>71436.03</v>
      </c>
      <c r="D107" s="36">
        <v>15817.09</v>
      </c>
      <c r="E107" s="36">
        <v>55618.94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  <c r="L107" s="26"/>
    </row>
    <row r="108" spans="1:16" ht="12.75" customHeight="1" x14ac:dyDescent="0.2">
      <c r="A108" s="12">
        <f t="shared" si="30"/>
        <v>95</v>
      </c>
      <c r="B108" s="52" t="s">
        <v>19</v>
      </c>
      <c r="C108" s="53"/>
      <c r="D108" s="53"/>
      <c r="E108" s="53"/>
      <c r="F108" s="53"/>
      <c r="G108" s="53"/>
      <c r="H108" s="53"/>
      <c r="I108" s="53"/>
      <c r="J108" s="53"/>
      <c r="K108" s="53"/>
      <c r="L108" s="54"/>
      <c r="M108" s="14">
        <v>2015</v>
      </c>
      <c r="N108" s="15">
        <v>2024</v>
      </c>
      <c r="O108" s="15" t="s">
        <v>24</v>
      </c>
      <c r="P108" s="15" t="s">
        <v>10</v>
      </c>
    </row>
    <row r="109" spans="1:16" ht="45" customHeight="1" x14ac:dyDescent="0.2">
      <c r="A109" s="12">
        <f t="shared" si="30"/>
        <v>96</v>
      </c>
      <c r="B109" s="13" t="s">
        <v>22</v>
      </c>
      <c r="C109" s="4">
        <f>D109+E109+F109+G109+H109+I109+J109+K109</f>
        <v>13863634.060000002</v>
      </c>
      <c r="D109" s="4">
        <f t="shared" ref="D109:K109" si="62">D110</f>
        <v>1514489.31</v>
      </c>
      <c r="E109" s="4">
        <f t="shared" si="62"/>
        <v>1721526.19</v>
      </c>
      <c r="F109" s="4">
        <f t="shared" si="62"/>
        <v>1737032</v>
      </c>
      <c r="G109" s="4">
        <f t="shared" si="62"/>
        <v>1768514</v>
      </c>
      <c r="H109" s="4">
        <f t="shared" si="62"/>
        <v>1801254.2</v>
      </c>
      <c r="I109" s="4">
        <f t="shared" si="62"/>
        <v>1773606.12</v>
      </c>
      <c r="J109" s="4">
        <f t="shared" si="62"/>
        <v>1773606.12</v>
      </c>
      <c r="K109" s="4">
        <f t="shared" si="62"/>
        <v>1773606.12</v>
      </c>
      <c r="L109" s="13" t="s">
        <v>20</v>
      </c>
      <c r="M109" s="14">
        <v>2015</v>
      </c>
      <c r="N109" s="15">
        <v>2024</v>
      </c>
      <c r="O109" s="15" t="s">
        <v>24</v>
      </c>
      <c r="P109" s="15" t="s">
        <v>10</v>
      </c>
    </row>
    <row r="110" spans="1:16" x14ac:dyDescent="0.2">
      <c r="A110" s="12">
        <f t="shared" si="30"/>
        <v>97</v>
      </c>
      <c r="B110" s="16" t="s">
        <v>17</v>
      </c>
      <c r="C110" s="17">
        <f>D110+E110+F110+G110+H110+I110+J110+K110</f>
        <v>13863634.060000002</v>
      </c>
      <c r="D110" s="17">
        <f t="shared" ref="D110:E110" si="63">D112</f>
        <v>1514489.31</v>
      </c>
      <c r="E110" s="17">
        <f t="shared" si="63"/>
        <v>1721526.19</v>
      </c>
      <c r="F110" s="17">
        <f>F112</f>
        <v>1737032</v>
      </c>
      <c r="G110" s="17">
        <f t="shared" ref="G110:K110" si="64">G112</f>
        <v>1768514</v>
      </c>
      <c r="H110" s="17">
        <f t="shared" si="64"/>
        <v>1801254.2</v>
      </c>
      <c r="I110" s="17">
        <f t="shared" si="64"/>
        <v>1773606.12</v>
      </c>
      <c r="J110" s="17">
        <f t="shared" si="64"/>
        <v>1773606.12</v>
      </c>
      <c r="K110" s="17">
        <f t="shared" si="64"/>
        <v>1773606.12</v>
      </c>
      <c r="L110" s="16" t="s">
        <v>20</v>
      </c>
      <c r="M110" s="18">
        <v>2015</v>
      </c>
      <c r="N110" s="19">
        <v>2024</v>
      </c>
      <c r="O110" s="19" t="s">
        <v>24</v>
      </c>
      <c r="P110" s="19" t="s">
        <v>10</v>
      </c>
    </row>
    <row r="111" spans="1:16" x14ac:dyDescent="0.2">
      <c r="A111" s="12">
        <f t="shared" si="30"/>
        <v>98</v>
      </c>
      <c r="B111" s="49" t="s">
        <v>29</v>
      </c>
      <c r="C111" s="50"/>
      <c r="D111" s="50"/>
      <c r="E111" s="50"/>
      <c r="F111" s="50"/>
      <c r="G111" s="50"/>
      <c r="H111" s="50"/>
      <c r="I111" s="50"/>
      <c r="J111" s="50"/>
      <c r="K111" s="50"/>
      <c r="L111" s="51"/>
      <c r="M111" s="14">
        <v>2015</v>
      </c>
      <c r="N111" s="15">
        <v>2024</v>
      </c>
      <c r="O111" s="15" t="s">
        <v>24</v>
      </c>
      <c r="P111" s="15" t="s">
        <v>10</v>
      </c>
    </row>
    <row r="112" spans="1:16" ht="45" customHeight="1" x14ac:dyDescent="0.2">
      <c r="A112" s="12">
        <f t="shared" si="30"/>
        <v>99</v>
      </c>
      <c r="B112" s="13" t="s">
        <v>13</v>
      </c>
      <c r="C112" s="4">
        <f>D112+E112+F112+G112+H112+I112+J112+K112</f>
        <v>13863634.060000002</v>
      </c>
      <c r="D112" s="4">
        <f t="shared" ref="D112:K112" si="65">D113</f>
        <v>1514489.31</v>
      </c>
      <c r="E112" s="4">
        <f t="shared" si="65"/>
        <v>1721526.19</v>
      </c>
      <c r="F112" s="4">
        <f t="shared" si="65"/>
        <v>1737032</v>
      </c>
      <c r="G112" s="4">
        <f t="shared" si="65"/>
        <v>1768514</v>
      </c>
      <c r="H112" s="4">
        <f t="shared" si="65"/>
        <v>1801254.2</v>
      </c>
      <c r="I112" s="4">
        <f t="shared" si="65"/>
        <v>1773606.12</v>
      </c>
      <c r="J112" s="4">
        <f t="shared" si="65"/>
        <v>1773606.12</v>
      </c>
      <c r="K112" s="4">
        <f t="shared" si="65"/>
        <v>1773606.12</v>
      </c>
      <c r="L112" s="13" t="s">
        <v>20</v>
      </c>
      <c r="M112" s="14">
        <v>2015</v>
      </c>
      <c r="N112" s="15">
        <v>2024</v>
      </c>
      <c r="O112" s="15" t="s">
        <v>24</v>
      </c>
      <c r="P112" s="15" t="s">
        <v>10</v>
      </c>
    </row>
    <row r="113" spans="1:16" x14ac:dyDescent="0.2">
      <c r="A113" s="12">
        <f t="shared" si="30"/>
        <v>100</v>
      </c>
      <c r="B113" s="16" t="s">
        <v>17</v>
      </c>
      <c r="C113" s="17">
        <f t="shared" ref="C113:C117" si="66">D113+E113+F113+G113+H113+I113+J113+K113</f>
        <v>13863634.060000002</v>
      </c>
      <c r="D113" s="17">
        <f>D114+D116+D119</f>
        <v>1514489.31</v>
      </c>
      <c r="E113" s="17">
        <f>E114+E116+E119</f>
        <v>1721526.19</v>
      </c>
      <c r="F113" s="17">
        <f>F114+F116+F119</f>
        <v>1737032</v>
      </c>
      <c r="G113" s="17">
        <f>G114+G116+G119</f>
        <v>1768514</v>
      </c>
      <c r="H113" s="17">
        <f t="shared" ref="H113:K113" si="67">H114+H116+H119</f>
        <v>1801254.2</v>
      </c>
      <c r="I113" s="17">
        <f t="shared" si="67"/>
        <v>1773606.12</v>
      </c>
      <c r="J113" s="17">
        <f t="shared" si="67"/>
        <v>1773606.12</v>
      </c>
      <c r="K113" s="17">
        <f t="shared" si="67"/>
        <v>1773606.12</v>
      </c>
      <c r="L113" s="16" t="s">
        <v>20</v>
      </c>
      <c r="M113" s="18">
        <v>2015</v>
      </c>
      <c r="N113" s="19">
        <v>2024</v>
      </c>
      <c r="O113" s="19" t="s">
        <v>24</v>
      </c>
      <c r="P113" s="19" t="s">
        <v>10</v>
      </c>
    </row>
    <row r="114" spans="1:16" ht="201" customHeight="1" x14ac:dyDescent="0.2">
      <c r="A114" s="12">
        <f t="shared" si="30"/>
        <v>101</v>
      </c>
      <c r="B114" s="13" t="s">
        <v>72</v>
      </c>
      <c r="C114" s="4">
        <f t="shared" si="66"/>
        <v>6393634.0600000005</v>
      </c>
      <c r="D114" s="4">
        <f t="shared" ref="D114:K114" si="68">D115</f>
        <v>704489.30999999994</v>
      </c>
      <c r="E114" s="4">
        <f t="shared" si="68"/>
        <v>761526.19</v>
      </c>
      <c r="F114" s="4">
        <f t="shared" si="68"/>
        <v>787032</v>
      </c>
      <c r="G114" s="4">
        <f t="shared" si="68"/>
        <v>818514</v>
      </c>
      <c r="H114" s="4">
        <f t="shared" si="68"/>
        <v>851254.2</v>
      </c>
      <c r="I114" s="4">
        <f t="shared" si="68"/>
        <v>823606.12</v>
      </c>
      <c r="J114" s="4">
        <f t="shared" si="68"/>
        <v>823606.12</v>
      </c>
      <c r="K114" s="4">
        <f t="shared" si="68"/>
        <v>823606.12</v>
      </c>
      <c r="L114" s="20" t="s">
        <v>99</v>
      </c>
      <c r="M114" s="14">
        <v>2015</v>
      </c>
      <c r="N114" s="15">
        <v>2024</v>
      </c>
      <c r="O114" s="15" t="s">
        <v>24</v>
      </c>
      <c r="P114" s="15" t="s">
        <v>10</v>
      </c>
    </row>
    <row r="115" spans="1:16" x14ac:dyDescent="0.2">
      <c r="A115" s="12">
        <f t="shared" si="30"/>
        <v>102</v>
      </c>
      <c r="B115" s="21" t="s">
        <v>17</v>
      </c>
      <c r="C115" s="17">
        <f t="shared" si="66"/>
        <v>6393634.0600000005</v>
      </c>
      <c r="D115" s="22">
        <f>761469.7-56980.39</f>
        <v>704489.30999999994</v>
      </c>
      <c r="E115" s="22">
        <v>761526.19</v>
      </c>
      <c r="F115" s="22">
        <v>787032</v>
      </c>
      <c r="G115" s="22">
        <v>818514</v>
      </c>
      <c r="H115" s="22">
        <v>851254.2</v>
      </c>
      <c r="I115" s="22">
        <v>823606.12</v>
      </c>
      <c r="J115" s="22">
        <v>823606.12</v>
      </c>
      <c r="K115" s="22">
        <v>823606.12</v>
      </c>
      <c r="L115" s="11" t="s">
        <v>20</v>
      </c>
      <c r="M115">
        <v>2015</v>
      </c>
      <c r="N115">
        <v>2024</v>
      </c>
      <c r="O115" t="s">
        <v>24</v>
      </c>
      <c r="P115" t="s">
        <v>10</v>
      </c>
    </row>
    <row r="116" spans="1:16" ht="86.25" customHeight="1" x14ac:dyDescent="0.2">
      <c r="A116" s="12">
        <f t="shared" si="30"/>
        <v>103</v>
      </c>
      <c r="B116" s="13" t="s">
        <v>73</v>
      </c>
      <c r="C116" s="4">
        <f t="shared" si="66"/>
        <v>6260000</v>
      </c>
      <c r="D116" s="4">
        <f t="shared" ref="D116:K116" si="69">D117</f>
        <v>660000</v>
      </c>
      <c r="E116" s="4">
        <f t="shared" si="69"/>
        <v>800000</v>
      </c>
      <c r="F116" s="4">
        <f t="shared" si="69"/>
        <v>800000</v>
      </c>
      <c r="G116" s="4">
        <f t="shared" si="69"/>
        <v>800000</v>
      </c>
      <c r="H116" s="4">
        <f t="shared" si="69"/>
        <v>800000</v>
      </c>
      <c r="I116" s="4">
        <f t="shared" si="69"/>
        <v>800000</v>
      </c>
      <c r="J116" s="4">
        <f t="shared" si="69"/>
        <v>800000</v>
      </c>
      <c r="K116" s="4">
        <f t="shared" si="69"/>
        <v>800000</v>
      </c>
      <c r="L116" s="20" t="s">
        <v>100</v>
      </c>
      <c r="M116" s="14">
        <v>2015</v>
      </c>
      <c r="N116" s="15">
        <v>2024</v>
      </c>
      <c r="O116" s="15" t="s">
        <v>24</v>
      </c>
      <c r="P116" s="15" t="s">
        <v>10</v>
      </c>
    </row>
    <row r="117" spans="1:16" x14ac:dyDescent="0.2">
      <c r="A117" s="12">
        <f t="shared" si="30"/>
        <v>104</v>
      </c>
      <c r="B117" s="21" t="s">
        <v>17</v>
      </c>
      <c r="C117" s="17">
        <f t="shared" si="66"/>
        <v>6260000</v>
      </c>
      <c r="D117" s="22">
        <v>660000</v>
      </c>
      <c r="E117" s="22">
        <v>800000</v>
      </c>
      <c r="F117" s="22">
        <v>800000</v>
      </c>
      <c r="G117" s="22">
        <v>800000</v>
      </c>
      <c r="H117" s="22">
        <v>800000</v>
      </c>
      <c r="I117" s="22">
        <v>800000</v>
      </c>
      <c r="J117" s="22">
        <v>800000</v>
      </c>
      <c r="K117" s="22">
        <v>800000</v>
      </c>
      <c r="L117" s="11" t="s">
        <v>20</v>
      </c>
      <c r="M117">
        <v>2015</v>
      </c>
      <c r="N117">
        <v>2024</v>
      </c>
      <c r="O117" t="s">
        <v>24</v>
      </c>
      <c r="P117" t="s">
        <v>10</v>
      </c>
    </row>
    <row r="118" spans="1:16" ht="168.75" customHeight="1" x14ac:dyDescent="0.2">
      <c r="A118" s="12">
        <f t="shared" si="30"/>
        <v>105</v>
      </c>
      <c r="B118" s="13" t="s">
        <v>74</v>
      </c>
      <c r="C118" s="4">
        <f>D118+E118+F118+G118+H118+I118+J118+K118</f>
        <v>1210000</v>
      </c>
      <c r="D118" s="24">
        <f>D119</f>
        <v>150000</v>
      </c>
      <c r="E118" s="24">
        <f>E119</f>
        <v>160000</v>
      </c>
      <c r="F118" s="24">
        <f>F119</f>
        <v>150000</v>
      </c>
      <c r="G118" s="24">
        <f t="shared" ref="G118:K118" si="70">G119</f>
        <v>150000</v>
      </c>
      <c r="H118" s="24">
        <f t="shared" si="70"/>
        <v>150000</v>
      </c>
      <c r="I118" s="24">
        <f t="shared" si="70"/>
        <v>150000</v>
      </c>
      <c r="J118" s="24">
        <f t="shared" si="70"/>
        <v>150000</v>
      </c>
      <c r="K118" s="24">
        <f t="shared" si="70"/>
        <v>150000</v>
      </c>
      <c r="L118" s="25" t="s">
        <v>101</v>
      </c>
    </row>
    <row r="119" spans="1:16" x14ac:dyDescent="0.2">
      <c r="A119" s="12">
        <f t="shared" si="30"/>
        <v>106</v>
      </c>
      <c r="B119" s="21" t="s">
        <v>17</v>
      </c>
      <c r="C119" s="17">
        <f>D119+E119+F119+G119+H119+I119+J119+K119</f>
        <v>1210000</v>
      </c>
      <c r="D119" s="22">
        <v>150000</v>
      </c>
      <c r="E119" s="22">
        <v>160000</v>
      </c>
      <c r="F119" s="22">
        <v>150000</v>
      </c>
      <c r="G119" s="22">
        <v>150000</v>
      </c>
      <c r="H119" s="22">
        <v>150000</v>
      </c>
      <c r="I119" s="22">
        <v>150000</v>
      </c>
      <c r="J119" s="22">
        <v>150000</v>
      </c>
      <c r="K119" s="22">
        <v>150000</v>
      </c>
      <c r="L119" s="26"/>
    </row>
    <row r="120" spans="1:16" ht="12.75" customHeight="1" x14ac:dyDescent="0.2">
      <c r="A120" s="12">
        <f t="shared" ref="A120:A183" si="71">A119+1</f>
        <v>107</v>
      </c>
      <c r="B120" s="52" t="s">
        <v>8</v>
      </c>
      <c r="C120" s="53"/>
      <c r="D120" s="53"/>
      <c r="E120" s="53"/>
      <c r="F120" s="53"/>
      <c r="G120" s="53"/>
      <c r="H120" s="53"/>
      <c r="I120" s="53"/>
      <c r="J120" s="53"/>
      <c r="K120" s="53"/>
      <c r="L120" s="54"/>
      <c r="M120" s="14">
        <v>2015</v>
      </c>
      <c r="N120" s="15">
        <v>2024</v>
      </c>
      <c r="O120" s="15" t="s">
        <v>24</v>
      </c>
      <c r="P120" s="15" t="s">
        <v>10</v>
      </c>
    </row>
    <row r="121" spans="1:16" ht="38.25" x14ac:dyDescent="0.2">
      <c r="A121" s="12">
        <f t="shared" si="71"/>
        <v>108</v>
      </c>
      <c r="B121" s="13" t="s">
        <v>21</v>
      </c>
      <c r="C121" s="4">
        <f>D121+E121+F121+G121+H121+I121+J121+K121</f>
        <v>32385099.420000002</v>
      </c>
      <c r="D121" s="4">
        <f t="shared" ref="D121:K121" si="72">D123+D124</f>
        <v>3407700</v>
      </c>
      <c r="E121" s="4">
        <f>E123+E124+E122</f>
        <v>4276699.42</v>
      </c>
      <c r="F121" s="4">
        <f t="shared" si="72"/>
        <v>4193900</v>
      </c>
      <c r="G121" s="4">
        <f t="shared" si="72"/>
        <v>4738500</v>
      </c>
      <c r="H121" s="4">
        <f t="shared" si="72"/>
        <v>4715700</v>
      </c>
      <c r="I121" s="4">
        <f t="shared" si="72"/>
        <v>3684200</v>
      </c>
      <c r="J121" s="4">
        <f t="shared" si="72"/>
        <v>3684200</v>
      </c>
      <c r="K121" s="4">
        <f t="shared" si="72"/>
        <v>3684200</v>
      </c>
      <c r="L121" s="13" t="s">
        <v>20</v>
      </c>
      <c r="M121" s="14">
        <v>2015</v>
      </c>
      <c r="N121" s="15">
        <v>2024</v>
      </c>
      <c r="O121" s="15" t="s">
        <v>24</v>
      </c>
      <c r="P121" s="15" t="s">
        <v>10</v>
      </c>
    </row>
    <row r="122" spans="1:16" x14ac:dyDescent="0.2">
      <c r="A122" s="12">
        <f t="shared" si="71"/>
        <v>109</v>
      </c>
      <c r="B122" s="16" t="s">
        <v>17</v>
      </c>
      <c r="C122" s="17">
        <f>D122+E122+F122+G122+H122+I122+J122+K122</f>
        <v>643899.42000000004</v>
      </c>
      <c r="D122" s="17">
        <v>0</v>
      </c>
      <c r="E122" s="17">
        <f>E129</f>
        <v>643899.42000000004</v>
      </c>
      <c r="F122" s="17">
        <f>F123</f>
        <v>0</v>
      </c>
      <c r="G122" s="17">
        <f t="shared" ref="G122:K122" si="73">G123</f>
        <v>0</v>
      </c>
      <c r="H122" s="17">
        <f t="shared" si="73"/>
        <v>0</v>
      </c>
      <c r="I122" s="17">
        <f t="shared" si="73"/>
        <v>0</v>
      </c>
      <c r="J122" s="17">
        <f t="shared" si="73"/>
        <v>0</v>
      </c>
      <c r="K122" s="17">
        <f t="shared" si="73"/>
        <v>0</v>
      </c>
      <c r="L122" s="13"/>
      <c r="M122" s="14"/>
      <c r="N122" s="15"/>
      <c r="O122" s="15"/>
      <c r="P122" s="15"/>
    </row>
    <row r="123" spans="1:16" x14ac:dyDescent="0.2">
      <c r="A123" s="12">
        <f t="shared" si="71"/>
        <v>110</v>
      </c>
      <c r="B123" s="16" t="s">
        <v>3</v>
      </c>
      <c r="C123" s="17">
        <f t="shared" ref="C123:C124" si="74">D123+E123+F123+G123+H123+I123+J123+K123</f>
        <v>0</v>
      </c>
      <c r="D123" s="17">
        <f t="shared" ref="D123:K123" si="75">D127</f>
        <v>0</v>
      </c>
      <c r="E123" s="17">
        <f t="shared" si="75"/>
        <v>0</v>
      </c>
      <c r="F123" s="17">
        <f t="shared" si="75"/>
        <v>0</v>
      </c>
      <c r="G123" s="17">
        <f t="shared" si="75"/>
        <v>0</v>
      </c>
      <c r="H123" s="17">
        <f t="shared" si="75"/>
        <v>0</v>
      </c>
      <c r="I123" s="17">
        <f t="shared" si="75"/>
        <v>0</v>
      </c>
      <c r="J123" s="17">
        <f t="shared" si="75"/>
        <v>0</v>
      </c>
      <c r="K123" s="17">
        <f t="shared" si="75"/>
        <v>0</v>
      </c>
      <c r="L123" s="16" t="s">
        <v>20</v>
      </c>
      <c r="M123" s="18">
        <v>2015</v>
      </c>
      <c r="N123" s="19">
        <v>2024</v>
      </c>
      <c r="O123" s="19" t="s">
        <v>24</v>
      </c>
      <c r="P123" s="19" t="s">
        <v>10</v>
      </c>
    </row>
    <row r="124" spans="1:16" x14ac:dyDescent="0.2">
      <c r="A124" s="12">
        <f t="shared" si="71"/>
        <v>111</v>
      </c>
      <c r="B124" s="16" t="s">
        <v>4</v>
      </c>
      <c r="C124" s="17">
        <f t="shared" si="74"/>
        <v>31741200</v>
      </c>
      <c r="D124" s="17">
        <f t="shared" ref="D124:K124" si="76">D128</f>
        <v>3407700</v>
      </c>
      <c r="E124" s="17">
        <f t="shared" si="76"/>
        <v>3632800</v>
      </c>
      <c r="F124" s="17">
        <f t="shared" si="76"/>
        <v>4193900</v>
      </c>
      <c r="G124" s="17">
        <f>G128</f>
        <v>4738500</v>
      </c>
      <c r="H124" s="17">
        <f t="shared" si="76"/>
        <v>4715700</v>
      </c>
      <c r="I124" s="17">
        <f t="shared" si="76"/>
        <v>3684200</v>
      </c>
      <c r="J124" s="17">
        <f t="shared" si="76"/>
        <v>3684200</v>
      </c>
      <c r="K124" s="17">
        <f t="shared" si="76"/>
        <v>3684200</v>
      </c>
      <c r="L124" s="16" t="s">
        <v>20</v>
      </c>
      <c r="M124" s="18">
        <v>2015</v>
      </c>
      <c r="N124" s="19">
        <v>2024</v>
      </c>
      <c r="O124" s="19" t="s">
        <v>24</v>
      </c>
      <c r="P124" s="19" t="s">
        <v>10</v>
      </c>
    </row>
    <row r="125" spans="1:16" x14ac:dyDescent="0.2">
      <c r="A125" s="12">
        <f t="shared" si="71"/>
        <v>112</v>
      </c>
      <c r="B125" s="49" t="s">
        <v>29</v>
      </c>
      <c r="C125" s="50"/>
      <c r="D125" s="50"/>
      <c r="E125" s="50"/>
      <c r="F125" s="50"/>
      <c r="G125" s="50"/>
      <c r="H125" s="50"/>
      <c r="I125" s="50"/>
      <c r="J125" s="50"/>
      <c r="K125" s="50"/>
      <c r="L125" s="51"/>
      <c r="M125" s="14">
        <v>2015</v>
      </c>
      <c r="N125" s="15">
        <v>2024</v>
      </c>
      <c r="O125" s="15" t="s">
        <v>24</v>
      </c>
      <c r="P125" s="15" t="s">
        <v>10</v>
      </c>
    </row>
    <row r="126" spans="1:16" ht="47.25" customHeight="1" x14ac:dyDescent="0.2">
      <c r="A126" s="12">
        <f t="shared" si="71"/>
        <v>113</v>
      </c>
      <c r="B126" s="13" t="s">
        <v>13</v>
      </c>
      <c r="C126" s="4">
        <f>D126+E126+F126+G126+H126+I126+J126+K126</f>
        <v>32385099.420000002</v>
      </c>
      <c r="D126" s="4">
        <f t="shared" ref="D126:K126" si="77">D127+D128</f>
        <v>3407700</v>
      </c>
      <c r="E126" s="4">
        <f>E127+E128+E129</f>
        <v>4276699.42</v>
      </c>
      <c r="F126" s="4">
        <f t="shared" si="77"/>
        <v>4193900</v>
      </c>
      <c r="G126" s="4">
        <f t="shared" si="77"/>
        <v>4738500</v>
      </c>
      <c r="H126" s="4">
        <f t="shared" si="77"/>
        <v>4715700</v>
      </c>
      <c r="I126" s="4">
        <f t="shared" si="77"/>
        <v>3684200</v>
      </c>
      <c r="J126" s="4">
        <f t="shared" si="77"/>
        <v>3684200</v>
      </c>
      <c r="K126" s="4">
        <f t="shared" si="77"/>
        <v>3684200</v>
      </c>
      <c r="L126" s="13" t="s">
        <v>20</v>
      </c>
      <c r="M126" s="14">
        <v>2015</v>
      </c>
      <c r="N126" s="15">
        <v>2024</v>
      </c>
      <c r="O126" s="15" t="s">
        <v>24</v>
      </c>
      <c r="P126" s="15" t="s">
        <v>10</v>
      </c>
    </row>
    <row r="127" spans="1:16" x14ac:dyDescent="0.2">
      <c r="A127" s="12">
        <f t="shared" si="71"/>
        <v>114</v>
      </c>
      <c r="B127" s="16" t="s">
        <v>3</v>
      </c>
      <c r="C127" s="17">
        <f t="shared" ref="C127:C142" si="78">D127+E127+F127+G127+H127+I127+J127+K127</f>
        <v>0</v>
      </c>
      <c r="D127" s="17">
        <f>D137+D141</f>
        <v>0</v>
      </c>
      <c r="E127" s="17">
        <f>E137+E141</f>
        <v>0</v>
      </c>
      <c r="F127" s="17">
        <f t="shared" ref="F127:K127" si="79">F137+F141</f>
        <v>0</v>
      </c>
      <c r="G127" s="17">
        <f t="shared" si="79"/>
        <v>0</v>
      </c>
      <c r="H127" s="17">
        <f t="shared" si="79"/>
        <v>0</v>
      </c>
      <c r="I127" s="17">
        <f t="shared" si="79"/>
        <v>0</v>
      </c>
      <c r="J127" s="17">
        <f t="shared" si="79"/>
        <v>0</v>
      </c>
      <c r="K127" s="17">
        <f t="shared" si="79"/>
        <v>0</v>
      </c>
      <c r="L127" s="16" t="s">
        <v>20</v>
      </c>
      <c r="M127" s="18">
        <v>2015</v>
      </c>
      <c r="N127" s="19">
        <v>2024</v>
      </c>
      <c r="O127" s="19" t="s">
        <v>24</v>
      </c>
      <c r="P127" s="19" t="s">
        <v>10</v>
      </c>
    </row>
    <row r="128" spans="1:16" x14ac:dyDescent="0.2">
      <c r="A128" s="12">
        <f t="shared" si="71"/>
        <v>115</v>
      </c>
      <c r="B128" s="16" t="s">
        <v>4</v>
      </c>
      <c r="C128" s="17">
        <f t="shared" si="78"/>
        <v>31741200</v>
      </c>
      <c r="D128" s="17">
        <f>D131+D133+D135+D138+D142</f>
        <v>3407700</v>
      </c>
      <c r="E128" s="17">
        <f t="shared" ref="E128:F128" si="80">E131+E133+E135+E138+E142</f>
        <v>3632800</v>
      </c>
      <c r="F128" s="17">
        <f t="shared" si="80"/>
        <v>4193900</v>
      </c>
      <c r="G128" s="17">
        <f>G131+G133+G135+G138+G142</f>
        <v>4738500</v>
      </c>
      <c r="H128" s="17">
        <f t="shared" ref="H128:K128" si="81">H131+H133+H135+H138+H142</f>
        <v>4715700</v>
      </c>
      <c r="I128" s="17">
        <f t="shared" si="81"/>
        <v>3684200</v>
      </c>
      <c r="J128" s="17">
        <f t="shared" si="81"/>
        <v>3684200</v>
      </c>
      <c r="K128" s="17">
        <f t="shared" si="81"/>
        <v>3684200</v>
      </c>
      <c r="L128" s="16" t="s">
        <v>20</v>
      </c>
      <c r="M128" s="18">
        <v>2015</v>
      </c>
      <c r="N128" s="19">
        <v>2024</v>
      </c>
      <c r="O128" s="19" t="s">
        <v>24</v>
      </c>
      <c r="P128" s="19" t="s">
        <v>10</v>
      </c>
    </row>
    <row r="129" spans="1:16" x14ac:dyDescent="0.2">
      <c r="A129" s="12">
        <f t="shared" si="71"/>
        <v>116</v>
      </c>
      <c r="B129" s="16" t="s">
        <v>17</v>
      </c>
      <c r="C129" s="17">
        <f>D129+E129+F129+G129+H129+I129+J129+K129</f>
        <v>643899.42000000004</v>
      </c>
      <c r="D129" s="17">
        <v>0</v>
      </c>
      <c r="E129" s="17">
        <f>E140</f>
        <v>643899.42000000004</v>
      </c>
      <c r="F129" s="17">
        <v>0</v>
      </c>
      <c r="G129" s="17">
        <v>0</v>
      </c>
      <c r="H129" s="17">
        <v>0</v>
      </c>
      <c r="I129" s="17">
        <v>0</v>
      </c>
      <c r="J129" s="17">
        <v>0</v>
      </c>
      <c r="K129" s="17">
        <v>0</v>
      </c>
      <c r="L129" s="16"/>
      <c r="M129" s="18"/>
      <c r="N129" s="19"/>
      <c r="O129" s="19"/>
      <c r="P129" s="19"/>
    </row>
    <row r="130" spans="1:16" ht="168.75" customHeight="1" x14ac:dyDescent="0.2">
      <c r="A130" s="12">
        <f t="shared" si="71"/>
        <v>117</v>
      </c>
      <c r="B130" s="13" t="s">
        <v>75</v>
      </c>
      <c r="C130" s="4">
        <f t="shared" si="78"/>
        <v>2282000</v>
      </c>
      <c r="D130" s="4">
        <f t="shared" ref="D130:K130" si="82">D131</f>
        <v>262000</v>
      </c>
      <c r="E130" s="4">
        <f t="shared" si="82"/>
        <v>274000</v>
      </c>
      <c r="F130" s="4">
        <f t="shared" si="82"/>
        <v>287000</v>
      </c>
      <c r="G130" s="4">
        <f t="shared" si="82"/>
        <v>299000</v>
      </c>
      <c r="H130" s="4">
        <f t="shared" si="82"/>
        <v>311000</v>
      </c>
      <c r="I130" s="4">
        <f t="shared" si="82"/>
        <v>283000</v>
      </c>
      <c r="J130" s="4">
        <f t="shared" si="82"/>
        <v>283000</v>
      </c>
      <c r="K130" s="4">
        <f t="shared" si="82"/>
        <v>283000</v>
      </c>
      <c r="L130" s="20" t="s">
        <v>102</v>
      </c>
      <c r="M130" s="14">
        <v>2015</v>
      </c>
      <c r="N130" s="15">
        <v>2024</v>
      </c>
      <c r="O130" s="15" t="s">
        <v>24</v>
      </c>
      <c r="P130" s="15" t="s">
        <v>10</v>
      </c>
    </row>
    <row r="131" spans="1:16" x14ac:dyDescent="0.2">
      <c r="A131" s="12">
        <f t="shared" si="71"/>
        <v>118</v>
      </c>
      <c r="B131" s="21" t="s">
        <v>4</v>
      </c>
      <c r="C131" s="17">
        <f t="shared" si="78"/>
        <v>2282000</v>
      </c>
      <c r="D131" s="22">
        <v>262000</v>
      </c>
      <c r="E131" s="22">
        <v>274000</v>
      </c>
      <c r="F131" s="22">
        <v>287000</v>
      </c>
      <c r="G131" s="22">
        <v>299000</v>
      </c>
      <c r="H131" s="22">
        <v>311000</v>
      </c>
      <c r="I131" s="22">
        <v>283000</v>
      </c>
      <c r="J131" s="22">
        <v>283000</v>
      </c>
      <c r="K131" s="22">
        <v>283000</v>
      </c>
      <c r="L131" s="11" t="s">
        <v>20</v>
      </c>
      <c r="M131">
        <v>2015</v>
      </c>
      <c r="N131">
        <v>2024</v>
      </c>
      <c r="O131" t="s">
        <v>24</v>
      </c>
      <c r="P131" t="s">
        <v>10</v>
      </c>
    </row>
    <row r="132" spans="1:16" ht="178.5" customHeight="1" x14ac:dyDescent="0.2">
      <c r="A132" s="12">
        <f t="shared" si="71"/>
        <v>119</v>
      </c>
      <c r="B132" s="13" t="s">
        <v>76</v>
      </c>
      <c r="C132" s="4">
        <f t="shared" si="78"/>
        <v>1600</v>
      </c>
      <c r="D132" s="4">
        <f t="shared" ref="D132:K132" si="83">D133</f>
        <v>200</v>
      </c>
      <c r="E132" s="4">
        <f t="shared" si="83"/>
        <v>200</v>
      </c>
      <c r="F132" s="4">
        <f t="shared" si="83"/>
        <v>200</v>
      </c>
      <c r="G132" s="4">
        <f t="shared" si="83"/>
        <v>200</v>
      </c>
      <c r="H132" s="4">
        <f t="shared" si="83"/>
        <v>200</v>
      </c>
      <c r="I132" s="4">
        <f t="shared" si="83"/>
        <v>200</v>
      </c>
      <c r="J132" s="4">
        <f t="shared" si="83"/>
        <v>200</v>
      </c>
      <c r="K132" s="4">
        <f t="shared" si="83"/>
        <v>200</v>
      </c>
      <c r="L132" s="20" t="s">
        <v>35</v>
      </c>
      <c r="M132" s="14">
        <v>2015</v>
      </c>
      <c r="N132" s="15">
        <v>2024</v>
      </c>
      <c r="O132" s="15" t="s">
        <v>24</v>
      </c>
      <c r="P132" s="15" t="s">
        <v>10</v>
      </c>
    </row>
    <row r="133" spans="1:16" x14ac:dyDescent="0.2">
      <c r="A133" s="12">
        <f t="shared" si="71"/>
        <v>120</v>
      </c>
      <c r="B133" s="21" t="s">
        <v>4</v>
      </c>
      <c r="C133" s="17">
        <f t="shared" si="78"/>
        <v>1600</v>
      </c>
      <c r="D133" s="22">
        <v>200</v>
      </c>
      <c r="E133" s="22">
        <v>200</v>
      </c>
      <c r="F133" s="22">
        <v>200</v>
      </c>
      <c r="G133" s="22">
        <v>200</v>
      </c>
      <c r="H133" s="22">
        <v>200</v>
      </c>
      <c r="I133" s="22">
        <v>200</v>
      </c>
      <c r="J133" s="22">
        <v>200</v>
      </c>
      <c r="K133" s="22">
        <v>200</v>
      </c>
      <c r="L133" s="11" t="s">
        <v>20</v>
      </c>
      <c r="M133">
        <v>2015</v>
      </c>
      <c r="N133">
        <v>2024</v>
      </c>
      <c r="O133" t="s">
        <v>24</v>
      </c>
      <c r="P133" t="s">
        <v>10</v>
      </c>
    </row>
    <row r="134" spans="1:16" ht="100.5" customHeight="1" x14ac:dyDescent="0.2">
      <c r="A134" s="12">
        <f t="shared" si="71"/>
        <v>121</v>
      </c>
      <c r="B134" s="13" t="s">
        <v>77</v>
      </c>
      <c r="C134" s="4">
        <f t="shared" si="78"/>
        <v>987800</v>
      </c>
      <c r="D134" s="4">
        <f t="shared" ref="D134:K134" si="84">D135</f>
        <v>115200</v>
      </c>
      <c r="E134" s="4">
        <f t="shared" si="84"/>
        <v>120900</v>
      </c>
      <c r="F134" s="4">
        <f t="shared" si="84"/>
        <v>125800</v>
      </c>
      <c r="G134" s="4">
        <f t="shared" si="84"/>
        <v>130800</v>
      </c>
      <c r="H134" s="4">
        <f t="shared" si="84"/>
        <v>136000</v>
      </c>
      <c r="I134" s="4">
        <f t="shared" si="84"/>
        <v>119700</v>
      </c>
      <c r="J134" s="4">
        <f t="shared" si="84"/>
        <v>119700</v>
      </c>
      <c r="K134" s="4">
        <f t="shared" si="84"/>
        <v>119700</v>
      </c>
      <c r="L134" s="20" t="s">
        <v>35</v>
      </c>
      <c r="M134" s="14">
        <v>2015</v>
      </c>
      <c r="N134" s="15">
        <v>2024</v>
      </c>
      <c r="O134" s="15" t="s">
        <v>24</v>
      </c>
      <c r="P134" s="15" t="s">
        <v>10</v>
      </c>
    </row>
    <row r="135" spans="1:16" x14ac:dyDescent="0.2">
      <c r="A135" s="12">
        <f t="shared" si="71"/>
        <v>122</v>
      </c>
      <c r="B135" s="21" t="s">
        <v>4</v>
      </c>
      <c r="C135" s="17">
        <f t="shared" si="78"/>
        <v>987800</v>
      </c>
      <c r="D135" s="22">
        <v>115200</v>
      </c>
      <c r="E135" s="22">
        <v>120900</v>
      </c>
      <c r="F135" s="22">
        <v>125800</v>
      </c>
      <c r="G135" s="22">
        <v>130800</v>
      </c>
      <c r="H135" s="22">
        <v>136000</v>
      </c>
      <c r="I135" s="22">
        <v>119700</v>
      </c>
      <c r="J135" s="22">
        <v>119700</v>
      </c>
      <c r="K135" s="22">
        <v>119700</v>
      </c>
      <c r="L135" s="11" t="s">
        <v>20</v>
      </c>
      <c r="M135">
        <v>2015</v>
      </c>
      <c r="N135">
        <v>2024</v>
      </c>
      <c r="O135" t="s">
        <v>24</v>
      </c>
      <c r="P135" t="s">
        <v>10</v>
      </c>
    </row>
    <row r="136" spans="1:16" ht="139.5" customHeight="1" x14ac:dyDescent="0.2">
      <c r="A136" s="12">
        <f t="shared" si="71"/>
        <v>123</v>
      </c>
      <c r="B136" s="13" t="s">
        <v>78</v>
      </c>
      <c r="C136" s="4">
        <f t="shared" si="78"/>
        <v>248500</v>
      </c>
      <c r="D136" s="4">
        <f t="shared" ref="D136:K136" si="85">D137+D138</f>
        <v>2500</v>
      </c>
      <c r="E136" s="4">
        <f t="shared" si="85"/>
        <v>8900</v>
      </c>
      <c r="F136" s="4">
        <f t="shared" si="85"/>
        <v>8900</v>
      </c>
      <c r="G136" s="4">
        <f t="shared" si="85"/>
        <v>192500</v>
      </c>
      <c r="H136" s="4">
        <f t="shared" si="85"/>
        <v>8400</v>
      </c>
      <c r="I136" s="4">
        <f t="shared" si="85"/>
        <v>9100</v>
      </c>
      <c r="J136" s="4">
        <f t="shared" si="85"/>
        <v>9100</v>
      </c>
      <c r="K136" s="4">
        <f t="shared" si="85"/>
        <v>9100</v>
      </c>
      <c r="L136" s="20" t="s">
        <v>43</v>
      </c>
      <c r="M136" s="14">
        <v>2015</v>
      </c>
      <c r="N136" s="15">
        <v>2024</v>
      </c>
      <c r="O136" s="15" t="s">
        <v>24</v>
      </c>
      <c r="P136" s="15" t="s">
        <v>10</v>
      </c>
    </row>
    <row r="137" spans="1:16" x14ac:dyDescent="0.2">
      <c r="A137" s="12">
        <f t="shared" si="71"/>
        <v>124</v>
      </c>
      <c r="B137" s="21" t="s">
        <v>3</v>
      </c>
      <c r="C137" s="17">
        <f t="shared" si="78"/>
        <v>0</v>
      </c>
      <c r="D137" s="22">
        <v>0</v>
      </c>
      <c r="E137" s="22">
        <v>0</v>
      </c>
      <c r="F137" s="22">
        <v>0</v>
      </c>
      <c r="G137" s="22">
        <v>0</v>
      </c>
      <c r="H137" s="22">
        <v>0</v>
      </c>
      <c r="I137" s="22">
        <v>0</v>
      </c>
      <c r="J137" s="22">
        <v>0</v>
      </c>
      <c r="K137" s="22">
        <v>0</v>
      </c>
      <c r="L137" s="11" t="s">
        <v>20</v>
      </c>
      <c r="M137">
        <v>2015</v>
      </c>
      <c r="N137">
        <v>2024</v>
      </c>
      <c r="O137" t="s">
        <v>24</v>
      </c>
      <c r="P137" t="s">
        <v>10</v>
      </c>
    </row>
    <row r="138" spans="1:16" x14ac:dyDescent="0.2">
      <c r="A138" s="12">
        <f t="shared" si="71"/>
        <v>125</v>
      </c>
      <c r="B138" s="21" t="s">
        <v>4</v>
      </c>
      <c r="C138" s="17">
        <f t="shared" si="78"/>
        <v>248500</v>
      </c>
      <c r="D138" s="22">
        <v>2500</v>
      </c>
      <c r="E138" s="22">
        <v>8900</v>
      </c>
      <c r="F138" s="22">
        <v>8900</v>
      </c>
      <c r="G138" s="22">
        <v>192500</v>
      </c>
      <c r="H138" s="22">
        <v>8400</v>
      </c>
      <c r="I138" s="22">
        <v>9100</v>
      </c>
      <c r="J138" s="22">
        <v>9100</v>
      </c>
      <c r="K138" s="22">
        <v>9100</v>
      </c>
      <c r="L138" s="11" t="s">
        <v>20</v>
      </c>
      <c r="M138">
        <v>2015</v>
      </c>
      <c r="N138">
        <v>2024</v>
      </c>
      <c r="O138" t="s">
        <v>24</v>
      </c>
      <c r="P138" t="s">
        <v>10</v>
      </c>
    </row>
    <row r="139" spans="1:16" ht="125.25" customHeight="1" x14ac:dyDescent="0.2">
      <c r="A139" s="12">
        <f t="shared" si="71"/>
        <v>126</v>
      </c>
      <c r="B139" s="13" t="s">
        <v>79</v>
      </c>
      <c r="C139" s="4">
        <f>D139+E139+F139+G139+H139+I139+J139+K139</f>
        <v>28865199.420000002</v>
      </c>
      <c r="D139" s="4">
        <f t="shared" ref="D139:K139" si="86">D141+D142</f>
        <v>3027800</v>
      </c>
      <c r="E139" s="4">
        <f>E141+E142+E140</f>
        <v>3872699.42</v>
      </c>
      <c r="F139" s="4">
        <f t="shared" si="86"/>
        <v>3772000</v>
      </c>
      <c r="G139" s="4">
        <f t="shared" si="86"/>
        <v>4116000</v>
      </c>
      <c r="H139" s="4">
        <f t="shared" si="86"/>
        <v>4260100</v>
      </c>
      <c r="I139" s="4">
        <f t="shared" si="86"/>
        <v>3272200</v>
      </c>
      <c r="J139" s="4">
        <f t="shared" si="86"/>
        <v>3272200</v>
      </c>
      <c r="K139" s="4">
        <f t="shared" si="86"/>
        <v>3272200</v>
      </c>
      <c r="L139" s="20" t="s">
        <v>103</v>
      </c>
      <c r="M139" s="14">
        <v>2015</v>
      </c>
      <c r="N139" s="15">
        <v>2024</v>
      </c>
      <c r="O139" s="15" t="s">
        <v>24</v>
      </c>
      <c r="P139" s="15" t="s">
        <v>10</v>
      </c>
    </row>
    <row r="140" spans="1:16" x14ac:dyDescent="0.2">
      <c r="A140" s="12">
        <f t="shared" si="71"/>
        <v>127</v>
      </c>
      <c r="B140" s="41" t="s">
        <v>17</v>
      </c>
      <c r="C140" s="17">
        <f>D140+E140+F140+G140+H140+I140+J140+K140</f>
        <v>643899.42000000004</v>
      </c>
      <c r="D140" s="42">
        <v>0</v>
      </c>
      <c r="E140" s="42">
        <v>643899.42000000004</v>
      </c>
      <c r="F140" s="22">
        <v>0</v>
      </c>
      <c r="G140" s="22">
        <v>0</v>
      </c>
      <c r="H140" s="22">
        <v>0</v>
      </c>
      <c r="I140" s="22">
        <v>0</v>
      </c>
      <c r="J140" s="22">
        <v>0</v>
      </c>
      <c r="K140" s="22">
        <v>0</v>
      </c>
      <c r="L140" s="20"/>
      <c r="M140" s="15"/>
      <c r="N140" s="15"/>
      <c r="O140" s="15"/>
      <c r="P140" s="15"/>
    </row>
    <row r="141" spans="1:16" x14ac:dyDescent="0.2">
      <c r="A141" s="12">
        <f t="shared" si="71"/>
        <v>128</v>
      </c>
      <c r="B141" s="21" t="s">
        <v>3</v>
      </c>
      <c r="C141" s="17">
        <f t="shared" si="78"/>
        <v>0</v>
      </c>
      <c r="D141" s="22">
        <v>0</v>
      </c>
      <c r="E141" s="22">
        <v>0</v>
      </c>
      <c r="F141" s="22">
        <v>0</v>
      </c>
      <c r="G141" s="22">
        <v>0</v>
      </c>
      <c r="H141" s="22">
        <v>0</v>
      </c>
      <c r="I141" s="22">
        <v>0</v>
      </c>
      <c r="J141" s="22">
        <v>0</v>
      </c>
      <c r="K141" s="22">
        <v>0</v>
      </c>
      <c r="L141" s="26" t="s">
        <v>20</v>
      </c>
      <c r="M141">
        <v>2015</v>
      </c>
      <c r="N141">
        <v>2024</v>
      </c>
      <c r="O141" t="s">
        <v>24</v>
      </c>
      <c r="P141" t="s">
        <v>10</v>
      </c>
    </row>
    <row r="142" spans="1:16" x14ac:dyDescent="0.2">
      <c r="A142" s="12">
        <f t="shared" si="71"/>
        <v>129</v>
      </c>
      <c r="B142" s="21" t="s">
        <v>4</v>
      </c>
      <c r="C142" s="17">
        <f t="shared" si="78"/>
        <v>28221300</v>
      </c>
      <c r="D142" s="22">
        <v>3027800</v>
      </c>
      <c r="E142" s="22">
        <f>3224500+4300</f>
        <v>3228800</v>
      </c>
      <c r="F142" s="22">
        <v>3772000</v>
      </c>
      <c r="G142" s="22">
        <v>4116000</v>
      </c>
      <c r="H142" s="22">
        <v>4260100</v>
      </c>
      <c r="I142" s="22">
        <v>3272200</v>
      </c>
      <c r="J142" s="22">
        <v>3272200</v>
      </c>
      <c r="K142" s="22">
        <v>3272200</v>
      </c>
      <c r="L142" s="26" t="s">
        <v>20</v>
      </c>
    </row>
    <row r="143" spans="1:16" ht="33.75" customHeight="1" x14ac:dyDescent="0.2">
      <c r="A143" s="12">
        <f t="shared" si="71"/>
        <v>130</v>
      </c>
      <c r="B143" s="52" t="s">
        <v>52</v>
      </c>
      <c r="C143" s="53"/>
      <c r="D143" s="53"/>
      <c r="E143" s="53"/>
      <c r="F143" s="53"/>
      <c r="G143" s="53"/>
      <c r="H143" s="53"/>
      <c r="I143" s="53"/>
      <c r="J143" s="53"/>
      <c r="K143" s="53"/>
      <c r="L143" s="54"/>
      <c r="M143" s="14">
        <v>2015</v>
      </c>
      <c r="N143" s="15">
        <v>2024</v>
      </c>
      <c r="O143" s="15" t="s">
        <v>24</v>
      </c>
      <c r="P143" s="15" t="s">
        <v>10</v>
      </c>
    </row>
    <row r="144" spans="1:16" ht="51" customHeight="1" x14ac:dyDescent="0.2">
      <c r="A144" s="12">
        <f t="shared" si="71"/>
        <v>131</v>
      </c>
      <c r="B144" s="13" t="s">
        <v>26</v>
      </c>
      <c r="C144" s="4">
        <f>D144+E144+F144+G144+H144+I144+J144+K144</f>
        <v>236122922.12999997</v>
      </c>
      <c r="D144" s="4">
        <f t="shared" ref="D144:K144" si="87">D145+D146</f>
        <v>26771067.41</v>
      </c>
      <c r="E144" s="4">
        <f t="shared" si="87"/>
        <v>40192034.07</v>
      </c>
      <c r="F144" s="4">
        <f t="shared" si="87"/>
        <v>33842078.450000003</v>
      </c>
      <c r="G144" s="4">
        <f t="shared" si="87"/>
        <v>1420212.4</v>
      </c>
      <c r="H144" s="4">
        <f t="shared" si="87"/>
        <v>33474382.449999999</v>
      </c>
      <c r="I144" s="4">
        <f t="shared" si="87"/>
        <v>33474382.449999999</v>
      </c>
      <c r="J144" s="4">
        <f t="shared" si="87"/>
        <v>33474382.449999999</v>
      </c>
      <c r="K144" s="4">
        <f t="shared" si="87"/>
        <v>33474382.449999999</v>
      </c>
      <c r="L144" s="13" t="s">
        <v>20</v>
      </c>
      <c r="M144" s="14">
        <v>2015</v>
      </c>
      <c r="N144" s="15">
        <v>2024</v>
      </c>
      <c r="O144" s="15" t="s">
        <v>24</v>
      </c>
      <c r="P144" s="15" t="s">
        <v>10</v>
      </c>
    </row>
    <row r="145" spans="1:16" x14ac:dyDescent="0.2">
      <c r="A145" s="12">
        <f t="shared" si="71"/>
        <v>132</v>
      </c>
      <c r="B145" s="16" t="s">
        <v>4</v>
      </c>
      <c r="C145" s="17">
        <f t="shared" ref="C145:C146" si="88">D145+E145+F145+G145+H145+I145+J145+K145</f>
        <v>869508.34</v>
      </c>
      <c r="D145" s="17">
        <f t="shared" ref="D145:K145" si="89">D149</f>
        <v>250300.27</v>
      </c>
      <c r="E145" s="17">
        <f t="shared" si="89"/>
        <v>619208.06999999995</v>
      </c>
      <c r="F145" s="17">
        <f t="shared" si="89"/>
        <v>0</v>
      </c>
      <c r="G145" s="17">
        <f t="shared" si="89"/>
        <v>0</v>
      </c>
      <c r="H145" s="17">
        <f t="shared" si="89"/>
        <v>0</v>
      </c>
      <c r="I145" s="17">
        <f t="shared" si="89"/>
        <v>0</v>
      </c>
      <c r="J145" s="17">
        <f t="shared" si="89"/>
        <v>0</v>
      </c>
      <c r="K145" s="17">
        <f t="shared" si="89"/>
        <v>0</v>
      </c>
      <c r="L145" s="16" t="s">
        <v>20</v>
      </c>
      <c r="M145" s="18">
        <v>2015</v>
      </c>
      <c r="N145" s="19">
        <v>2024</v>
      </c>
      <c r="O145" s="19" t="s">
        <v>24</v>
      </c>
      <c r="P145" s="19" t="s">
        <v>10</v>
      </c>
    </row>
    <row r="146" spans="1:16" x14ac:dyDescent="0.2">
      <c r="A146" s="12">
        <f t="shared" si="71"/>
        <v>133</v>
      </c>
      <c r="B146" s="16" t="s">
        <v>17</v>
      </c>
      <c r="C146" s="17">
        <f t="shared" si="88"/>
        <v>235253413.78999996</v>
      </c>
      <c r="D146" s="17">
        <f t="shared" ref="D146:K146" si="90">D150</f>
        <v>26520767.140000001</v>
      </c>
      <c r="E146" s="17">
        <f t="shared" si="90"/>
        <v>39572826</v>
      </c>
      <c r="F146" s="17">
        <f t="shared" si="90"/>
        <v>33842078.450000003</v>
      </c>
      <c r="G146" s="17">
        <f t="shared" si="90"/>
        <v>1420212.4</v>
      </c>
      <c r="H146" s="17">
        <f t="shared" si="90"/>
        <v>33474382.449999999</v>
      </c>
      <c r="I146" s="17">
        <f t="shared" si="90"/>
        <v>33474382.449999999</v>
      </c>
      <c r="J146" s="17">
        <f t="shared" si="90"/>
        <v>33474382.449999999</v>
      </c>
      <c r="K146" s="17">
        <f t="shared" si="90"/>
        <v>33474382.449999999</v>
      </c>
      <c r="L146" s="16" t="s">
        <v>20</v>
      </c>
      <c r="M146" s="18">
        <v>2015</v>
      </c>
      <c r="N146" s="19">
        <v>2024</v>
      </c>
      <c r="O146" s="19" t="s">
        <v>24</v>
      </c>
      <c r="P146" s="19" t="s">
        <v>10</v>
      </c>
    </row>
    <row r="147" spans="1:16" x14ac:dyDescent="0.2">
      <c r="A147" s="12">
        <f t="shared" si="71"/>
        <v>134</v>
      </c>
      <c r="B147" s="49" t="s">
        <v>29</v>
      </c>
      <c r="C147" s="50"/>
      <c r="D147" s="50"/>
      <c r="E147" s="50"/>
      <c r="F147" s="50"/>
      <c r="G147" s="50"/>
      <c r="H147" s="50"/>
      <c r="I147" s="50"/>
      <c r="J147" s="50"/>
      <c r="K147" s="50"/>
      <c r="L147" s="51"/>
      <c r="M147" s="14">
        <v>2015</v>
      </c>
      <c r="N147" s="15">
        <v>2024</v>
      </c>
      <c r="O147" s="15" t="s">
        <v>24</v>
      </c>
      <c r="P147" s="15" t="s">
        <v>10</v>
      </c>
    </row>
    <row r="148" spans="1:16" ht="45.75" customHeight="1" x14ac:dyDescent="0.2">
      <c r="A148" s="12">
        <f t="shared" si="71"/>
        <v>135</v>
      </c>
      <c r="B148" s="13" t="s">
        <v>13</v>
      </c>
      <c r="C148" s="4">
        <f>D148+E148+F148+G148+H148+I148+J148+K148</f>
        <v>236122922.12999997</v>
      </c>
      <c r="D148" s="4">
        <f>D149+D150</f>
        <v>26771067.41</v>
      </c>
      <c r="E148" s="4">
        <f t="shared" ref="E148:K148" si="91">E149+E150</f>
        <v>40192034.07</v>
      </c>
      <c r="F148" s="4">
        <f t="shared" si="91"/>
        <v>33842078.450000003</v>
      </c>
      <c r="G148" s="4">
        <f t="shared" si="91"/>
        <v>1420212.4</v>
      </c>
      <c r="H148" s="4">
        <f t="shared" si="91"/>
        <v>33474382.449999999</v>
      </c>
      <c r="I148" s="4">
        <f t="shared" si="91"/>
        <v>33474382.449999999</v>
      </c>
      <c r="J148" s="4">
        <f t="shared" si="91"/>
        <v>33474382.449999999</v>
      </c>
      <c r="K148" s="4">
        <f t="shared" si="91"/>
        <v>33474382.449999999</v>
      </c>
      <c r="L148" s="13" t="s">
        <v>20</v>
      </c>
      <c r="M148" s="14">
        <v>2015</v>
      </c>
      <c r="N148" s="15">
        <v>2024</v>
      </c>
      <c r="O148" s="15" t="s">
        <v>24</v>
      </c>
      <c r="P148" s="15" t="s">
        <v>10</v>
      </c>
    </row>
    <row r="149" spans="1:16" x14ac:dyDescent="0.2">
      <c r="A149" s="12">
        <f t="shared" si="71"/>
        <v>136</v>
      </c>
      <c r="B149" s="16" t="s">
        <v>4</v>
      </c>
      <c r="C149" s="17">
        <f t="shared" ref="C149:C153" si="92">D149+E149+F149+G149+H149+I149+J149+K149</f>
        <v>869508.34</v>
      </c>
      <c r="D149" s="17">
        <f>D152</f>
        <v>250300.27</v>
      </c>
      <c r="E149" s="17">
        <f>E152</f>
        <v>619208.06999999995</v>
      </c>
      <c r="F149" s="17">
        <v>0</v>
      </c>
      <c r="G149" s="17">
        <v>0</v>
      </c>
      <c r="H149" s="17">
        <v>0</v>
      </c>
      <c r="I149" s="17">
        <v>0</v>
      </c>
      <c r="J149" s="17">
        <v>0</v>
      </c>
      <c r="K149" s="17">
        <v>0</v>
      </c>
      <c r="L149" s="16" t="s">
        <v>20</v>
      </c>
      <c r="M149" s="18">
        <v>2015</v>
      </c>
      <c r="N149" s="19">
        <v>2024</v>
      </c>
      <c r="O149" s="19" t="s">
        <v>24</v>
      </c>
      <c r="P149" s="19" t="s">
        <v>10</v>
      </c>
    </row>
    <row r="150" spans="1:16" x14ac:dyDescent="0.2">
      <c r="A150" s="12">
        <f t="shared" si="71"/>
        <v>137</v>
      </c>
      <c r="B150" s="16" t="s">
        <v>17</v>
      </c>
      <c r="C150" s="17">
        <f t="shared" si="92"/>
        <v>235253413.78999996</v>
      </c>
      <c r="D150" s="17">
        <f>D153</f>
        <v>26520767.140000001</v>
      </c>
      <c r="E150" s="17">
        <f>E153</f>
        <v>39572826</v>
      </c>
      <c r="F150" s="17">
        <f t="shared" ref="F150:K150" si="93">F151</f>
        <v>33842078.450000003</v>
      </c>
      <c r="G150" s="17">
        <f>G151</f>
        <v>1420212.4</v>
      </c>
      <c r="H150" s="17">
        <f t="shared" si="93"/>
        <v>33474382.449999999</v>
      </c>
      <c r="I150" s="17">
        <f t="shared" si="93"/>
        <v>33474382.449999999</v>
      </c>
      <c r="J150" s="17">
        <f t="shared" si="93"/>
        <v>33474382.449999999</v>
      </c>
      <c r="K150" s="17">
        <f t="shared" si="93"/>
        <v>33474382.449999999</v>
      </c>
      <c r="L150" s="16" t="s">
        <v>20</v>
      </c>
      <c r="M150" s="18">
        <v>2015</v>
      </c>
      <c r="N150" s="19">
        <v>2024</v>
      </c>
      <c r="O150" s="19" t="s">
        <v>24</v>
      </c>
      <c r="P150" s="19" t="s">
        <v>10</v>
      </c>
    </row>
    <row r="151" spans="1:16" ht="102.75" customHeight="1" x14ac:dyDescent="0.2">
      <c r="A151" s="12">
        <f t="shared" si="71"/>
        <v>138</v>
      </c>
      <c r="B151" s="13" t="s">
        <v>80</v>
      </c>
      <c r="C151" s="4">
        <f t="shared" si="92"/>
        <v>236122922.12999997</v>
      </c>
      <c r="D151" s="4">
        <f>D152+D153</f>
        <v>26771067.41</v>
      </c>
      <c r="E151" s="4">
        <f>E152+E153</f>
        <v>40192034.07</v>
      </c>
      <c r="F151" s="4">
        <f t="shared" ref="F151" si="94">F152+F153</f>
        <v>33842078.450000003</v>
      </c>
      <c r="G151" s="4">
        <f>G152+G153</f>
        <v>1420212.4</v>
      </c>
      <c r="H151" s="4">
        <f t="shared" ref="H151:K151" si="95">H152+H153</f>
        <v>33474382.449999999</v>
      </c>
      <c r="I151" s="4">
        <f t="shared" si="95"/>
        <v>33474382.449999999</v>
      </c>
      <c r="J151" s="4">
        <f t="shared" si="95"/>
        <v>33474382.449999999</v>
      </c>
      <c r="K151" s="4">
        <f t="shared" si="95"/>
        <v>33474382.449999999</v>
      </c>
      <c r="L151" s="20" t="s">
        <v>104</v>
      </c>
      <c r="M151" s="14">
        <v>2015</v>
      </c>
      <c r="N151" s="15">
        <v>2024</v>
      </c>
      <c r="O151" s="15" t="s">
        <v>24</v>
      </c>
      <c r="P151" s="15" t="s">
        <v>10</v>
      </c>
    </row>
    <row r="152" spans="1:16" x14ac:dyDescent="0.2">
      <c r="A152" s="12">
        <f t="shared" si="71"/>
        <v>139</v>
      </c>
      <c r="B152" s="21" t="s">
        <v>4</v>
      </c>
      <c r="C152" s="17">
        <f t="shared" si="92"/>
        <v>869508.34</v>
      </c>
      <c r="D152" s="22">
        <v>250300.27</v>
      </c>
      <c r="E152" s="22">
        <v>619208.06999999995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26" t="s">
        <v>20</v>
      </c>
      <c r="M152">
        <v>2015</v>
      </c>
      <c r="N152">
        <v>2024</v>
      </c>
      <c r="O152" t="s">
        <v>24</v>
      </c>
      <c r="P152" t="s">
        <v>10</v>
      </c>
    </row>
    <row r="153" spans="1:16" x14ac:dyDescent="0.2">
      <c r="A153" s="12">
        <f t="shared" si="71"/>
        <v>140</v>
      </c>
      <c r="B153" s="21" t="s">
        <v>17</v>
      </c>
      <c r="C153" s="17">
        <f t="shared" si="92"/>
        <v>235253413.78999996</v>
      </c>
      <c r="D153" s="22">
        <v>26520767.140000001</v>
      </c>
      <c r="E153" s="22">
        <v>39572826</v>
      </c>
      <c r="F153" s="22">
        <v>33842078.450000003</v>
      </c>
      <c r="G153" s="22">
        <v>1420212.4</v>
      </c>
      <c r="H153" s="22">
        <v>33474382.449999999</v>
      </c>
      <c r="I153" s="22">
        <v>33474382.449999999</v>
      </c>
      <c r="J153" s="22">
        <v>33474382.449999999</v>
      </c>
      <c r="K153" s="22">
        <v>33474382.449999999</v>
      </c>
      <c r="L153" s="26" t="s">
        <v>20</v>
      </c>
      <c r="M153">
        <v>2015</v>
      </c>
      <c r="N153">
        <v>2024</v>
      </c>
      <c r="O153" t="s">
        <v>24</v>
      </c>
      <c r="P153" t="s">
        <v>10</v>
      </c>
    </row>
    <row r="154" spans="1:16" ht="27" customHeight="1" x14ac:dyDescent="0.2">
      <c r="A154" s="12">
        <f t="shared" si="71"/>
        <v>141</v>
      </c>
      <c r="B154" s="52" t="s">
        <v>55</v>
      </c>
      <c r="C154" s="53"/>
      <c r="D154" s="53"/>
      <c r="E154" s="53"/>
      <c r="F154" s="53"/>
      <c r="G154" s="53"/>
      <c r="H154" s="53"/>
      <c r="I154" s="53"/>
      <c r="J154" s="53"/>
      <c r="K154" s="53"/>
      <c r="L154" s="54"/>
      <c r="M154" s="14">
        <v>2015</v>
      </c>
      <c r="N154" s="15">
        <v>2024</v>
      </c>
      <c r="O154" s="15" t="s">
        <v>24</v>
      </c>
      <c r="P154" s="15" t="s">
        <v>10</v>
      </c>
    </row>
    <row r="155" spans="1:16" ht="48" customHeight="1" x14ac:dyDescent="0.2">
      <c r="A155" s="12">
        <f t="shared" si="71"/>
        <v>142</v>
      </c>
      <c r="B155" s="13" t="s">
        <v>9</v>
      </c>
      <c r="C155" s="4">
        <f>D155+E155+F155+G155+H155+I155+J155+K155</f>
        <v>152929324.56999996</v>
      </c>
      <c r="D155" s="4">
        <f t="shared" ref="D155:K155" si="96">D156+D157</f>
        <v>11608155.300000001</v>
      </c>
      <c r="E155" s="4">
        <f t="shared" si="96"/>
        <v>16972546.310000002</v>
      </c>
      <c r="F155" s="4">
        <f t="shared" si="96"/>
        <v>23809927.859999999</v>
      </c>
      <c r="G155" s="4">
        <f t="shared" si="96"/>
        <v>20250663.82</v>
      </c>
      <c r="H155" s="4">
        <f t="shared" si="96"/>
        <v>20250663.82</v>
      </c>
      <c r="I155" s="4">
        <f t="shared" si="96"/>
        <v>20012455.82</v>
      </c>
      <c r="J155" s="4">
        <f t="shared" si="96"/>
        <v>20012455.82</v>
      </c>
      <c r="K155" s="4">
        <f t="shared" si="96"/>
        <v>20012455.82</v>
      </c>
      <c r="L155" s="13" t="s">
        <v>20</v>
      </c>
      <c r="M155" s="14">
        <v>2015</v>
      </c>
      <c r="N155" s="15">
        <v>2024</v>
      </c>
      <c r="O155" s="15" t="s">
        <v>24</v>
      </c>
      <c r="P155" s="15" t="s">
        <v>10</v>
      </c>
    </row>
    <row r="156" spans="1:16" x14ac:dyDescent="0.2">
      <c r="A156" s="12">
        <f t="shared" si="71"/>
        <v>143</v>
      </c>
      <c r="B156" s="16" t="s">
        <v>4</v>
      </c>
      <c r="C156" s="17">
        <f t="shared" ref="C156:C157" si="97">D156+E156+F156+G156+H156+I156+J156+K156</f>
        <v>0</v>
      </c>
      <c r="D156" s="17">
        <f t="shared" ref="D156:K156" si="98">D160</f>
        <v>0</v>
      </c>
      <c r="E156" s="17">
        <f t="shared" si="98"/>
        <v>0</v>
      </c>
      <c r="F156" s="17">
        <f t="shared" si="98"/>
        <v>0</v>
      </c>
      <c r="G156" s="17">
        <f t="shared" si="98"/>
        <v>0</v>
      </c>
      <c r="H156" s="17">
        <f t="shared" si="98"/>
        <v>0</v>
      </c>
      <c r="I156" s="17">
        <f t="shared" si="98"/>
        <v>0</v>
      </c>
      <c r="J156" s="17">
        <f t="shared" si="98"/>
        <v>0</v>
      </c>
      <c r="K156" s="17">
        <f t="shared" si="98"/>
        <v>0</v>
      </c>
      <c r="L156" s="16" t="s">
        <v>20</v>
      </c>
      <c r="M156" s="18">
        <v>2015</v>
      </c>
      <c r="N156" s="19">
        <v>2024</v>
      </c>
      <c r="O156" s="19" t="s">
        <v>24</v>
      </c>
      <c r="P156" s="19" t="s">
        <v>10</v>
      </c>
    </row>
    <row r="157" spans="1:16" x14ac:dyDescent="0.2">
      <c r="A157" s="12">
        <f t="shared" si="71"/>
        <v>144</v>
      </c>
      <c r="B157" s="16" t="s">
        <v>17</v>
      </c>
      <c r="C157" s="17">
        <f t="shared" si="97"/>
        <v>152929324.56999996</v>
      </c>
      <c r="D157" s="17">
        <f t="shared" ref="D157:K157" si="99">D161</f>
        <v>11608155.300000001</v>
      </c>
      <c r="E157" s="17">
        <f t="shared" si="99"/>
        <v>16972546.310000002</v>
      </c>
      <c r="F157" s="17">
        <f t="shared" si="99"/>
        <v>23809927.859999999</v>
      </c>
      <c r="G157" s="17">
        <f t="shared" si="99"/>
        <v>20250663.82</v>
      </c>
      <c r="H157" s="17">
        <f t="shared" si="99"/>
        <v>20250663.82</v>
      </c>
      <c r="I157" s="17">
        <f t="shared" si="99"/>
        <v>20012455.82</v>
      </c>
      <c r="J157" s="17">
        <f t="shared" si="99"/>
        <v>20012455.82</v>
      </c>
      <c r="K157" s="17">
        <f t="shared" si="99"/>
        <v>20012455.82</v>
      </c>
      <c r="L157" s="16" t="s">
        <v>20</v>
      </c>
      <c r="M157" s="18">
        <v>2015</v>
      </c>
      <c r="N157" s="19">
        <v>2024</v>
      </c>
      <c r="O157" s="19" t="s">
        <v>24</v>
      </c>
      <c r="P157" s="19" t="s">
        <v>10</v>
      </c>
    </row>
    <row r="158" spans="1:16" x14ac:dyDescent="0.2">
      <c r="A158" s="12">
        <f t="shared" si="71"/>
        <v>145</v>
      </c>
      <c r="B158" s="49" t="s">
        <v>29</v>
      </c>
      <c r="C158" s="50"/>
      <c r="D158" s="50"/>
      <c r="E158" s="50"/>
      <c r="F158" s="50"/>
      <c r="G158" s="50"/>
      <c r="H158" s="50"/>
      <c r="I158" s="50"/>
      <c r="J158" s="50"/>
      <c r="K158" s="50"/>
      <c r="L158" s="51"/>
      <c r="M158" s="14">
        <v>2015</v>
      </c>
      <c r="N158" s="15">
        <v>2024</v>
      </c>
      <c r="O158" s="15" t="s">
        <v>24</v>
      </c>
      <c r="P158" s="15" t="s">
        <v>10</v>
      </c>
    </row>
    <row r="159" spans="1:16" ht="47.25" customHeight="1" x14ac:dyDescent="0.2">
      <c r="A159" s="12">
        <f t="shared" si="71"/>
        <v>146</v>
      </c>
      <c r="B159" s="13" t="s">
        <v>13</v>
      </c>
      <c r="C159" s="4">
        <f>D159+E159+F159+G159+H159+I159+J159+K159</f>
        <v>152929324.56999996</v>
      </c>
      <c r="D159" s="4">
        <f t="shared" ref="D159:K159" si="100">D160+D161</f>
        <v>11608155.300000001</v>
      </c>
      <c r="E159" s="4">
        <f t="shared" si="100"/>
        <v>16972546.310000002</v>
      </c>
      <c r="F159" s="4">
        <f t="shared" si="100"/>
        <v>23809927.859999999</v>
      </c>
      <c r="G159" s="4">
        <f t="shared" si="100"/>
        <v>20250663.82</v>
      </c>
      <c r="H159" s="4">
        <f t="shared" si="100"/>
        <v>20250663.82</v>
      </c>
      <c r="I159" s="4">
        <f t="shared" si="100"/>
        <v>20012455.82</v>
      </c>
      <c r="J159" s="4">
        <f t="shared" si="100"/>
        <v>20012455.82</v>
      </c>
      <c r="K159" s="4">
        <f t="shared" si="100"/>
        <v>20012455.82</v>
      </c>
      <c r="L159" s="13" t="s">
        <v>20</v>
      </c>
      <c r="M159" s="14">
        <v>2015</v>
      </c>
      <c r="N159" s="15">
        <v>2024</v>
      </c>
      <c r="O159" s="15" t="s">
        <v>24</v>
      </c>
      <c r="P159" s="15" t="s">
        <v>10</v>
      </c>
    </row>
    <row r="160" spans="1:16" x14ac:dyDescent="0.2">
      <c r="A160" s="12">
        <f t="shared" si="71"/>
        <v>147</v>
      </c>
      <c r="B160" s="16" t="s">
        <v>4</v>
      </c>
      <c r="C160" s="17">
        <f t="shared" ref="C160:C172" si="101">D160+E160+F160+G160+H160+I160+J160+K160</f>
        <v>0</v>
      </c>
      <c r="D160" s="17">
        <f>D163+D169</f>
        <v>0</v>
      </c>
      <c r="E160" s="17">
        <f t="shared" ref="E160:K160" si="102">E163+E169</f>
        <v>0</v>
      </c>
      <c r="F160" s="17">
        <f t="shared" si="102"/>
        <v>0</v>
      </c>
      <c r="G160" s="17">
        <f t="shared" si="102"/>
        <v>0</v>
      </c>
      <c r="H160" s="17">
        <f t="shared" si="102"/>
        <v>0</v>
      </c>
      <c r="I160" s="17">
        <f t="shared" si="102"/>
        <v>0</v>
      </c>
      <c r="J160" s="17">
        <f t="shared" si="102"/>
        <v>0</v>
      </c>
      <c r="K160" s="17">
        <f t="shared" si="102"/>
        <v>0</v>
      </c>
      <c r="L160" s="43"/>
      <c r="M160" s="18">
        <v>2015</v>
      </c>
      <c r="N160" s="19">
        <v>2024</v>
      </c>
      <c r="O160" s="19" t="s">
        <v>24</v>
      </c>
      <c r="P160" s="19" t="s">
        <v>10</v>
      </c>
    </row>
    <row r="161" spans="1:16" x14ac:dyDescent="0.2">
      <c r="A161" s="12">
        <f t="shared" si="71"/>
        <v>148</v>
      </c>
      <c r="B161" s="16" t="s">
        <v>17</v>
      </c>
      <c r="C161" s="17">
        <f>D161+E161+F161+G161+H161+I161+J161+K161</f>
        <v>152929324.56999996</v>
      </c>
      <c r="D161" s="17">
        <f t="shared" ref="D161:E161" si="103">D164+D167+D170+D173</f>
        <v>11608155.300000001</v>
      </c>
      <c r="E161" s="17">
        <f t="shared" si="103"/>
        <v>16972546.310000002</v>
      </c>
      <c r="F161" s="17">
        <f>F164+F167+F170+F173+F176+F179</f>
        <v>23809927.859999999</v>
      </c>
      <c r="G161" s="17">
        <f t="shared" ref="G161:K161" si="104">G164+G167+G170+G173+G176+G179</f>
        <v>20250663.82</v>
      </c>
      <c r="H161" s="17">
        <f t="shared" si="104"/>
        <v>20250663.82</v>
      </c>
      <c r="I161" s="17">
        <f t="shared" si="104"/>
        <v>20012455.82</v>
      </c>
      <c r="J161" s="17">
        <f t="shared" si="104"/>
        <v>20012455.82</v>
      </c>
      <c r="K161" s="17">
        <f t="shared" si="104"/>
        <v>20012455.82</v>
      </c>
      <c r="L161" s="16" t="s">
        <v>20</v>
      </c>
      <c r="M161" s="18">
        <v>2015</v>
      </c>
      <c r="N161" s="19">
        <v>2024</v>
      </c>
      <c r="O161" s="19" t="s">
        <v>24</v>
      </c>
      <c r="P161" s="19" t="s">
        <v>10</v>
      </c>
    </row>
    <row r="162" spans="1:16" ht="63" customHeight="1" x14ac:dyDescent="0.2">
      <c r="A162" s="12">
        <f t="shared" si="71"/>
        <v>149</v>
      </c>
      <c r="B162" s="13" t="s">
        <v>81</v>
      </c>
      <c r="C162" s="4">
        <f t="shared" si="101"/>
        <v>13672.96</v>
      </c>
      <c r="D162" s="4">
        <f t="shared" ref="D162:K162" si="105">D163+D164</f>
        <v>11304</v>
      </c>
      <c r="E162" s="4">
        <f t="shared" si="105"/>
        <v>2368.96</v>
      </c>
      <c r="F162" s="4">
        <f t="shared" si="105"/>
        <v>0</v>
      </c>
      <c r="G162" s="4">
        <f t="shared" si="105"/>
        <v>0</v>
      </c>
      <c r="H162" s="4">
        <f t="shared" si="105"/>
        <v>0</v>
      </c>
      <c r="I162" s="4">
        <f t="shared" si="105"/>
        <v>0</v>
      </c>
      <c r="J162" s="4">
        <f t="shared" si="105"/>
        <v>0</v>
      </c>
      <c r="K162" s="4">
        <f t="shared" si="105"/>
        <v>0</v>
      </c>
      <c r="L162" s="20" t="s">
        <v>105</v>
      </c>
      <c r="M162" s="14">
        <v>2015</v>
      </c>
      <c r="N162" s="15">
        <v>2024</v>
      </c>
      <c r="O162" s="15" t="s">
        <v>24</v>
      </c>
      <c r="P162" s="15" t="s">
        <v>10</v>
      </c>
    </row>
    <row r="163" spans="1:16" x14ac:dyDescent="0.2">
      <c r="A163" s="12">
        <f t="shared" si="71"/>
        <v>150</v>
      </c>
      <c r="B163" s="21" t="s">
        <v>4</v>
      </c>
      <c r="C163" s="17">
        <f t="shared" si="101"/>
        <v>0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11" t="s">
        <v>20</v>
      </c>
      <c r="M163">
        <v>2015</v>
      </c>
      <c r="N163">
        <v>2024</v>
      </c>
      <c r="O163" t="s">
        <v>24</v>
      </c>
      <c r="P163" t="s">
        <v>10</v>
      </c>
    </row>
    <row r="164" spans="1:16" x14ac:dyDescent="0.2">
      <c r="A164" s="12">
        <f t="shared" si="71"/>
        <v>151</v>
      </c>
      <c r="B164" s="21" t="s">
        <v>17</v>
      </c>
      <c r="C164" s="17">
        <f t="shared" si="101"/>
        <v>13672.96</v>
      </c>
      <c r="D164" s="22">
        <v>11304</v>
      </c>
      <c r="E164" s="22">
        <v>2368.96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11" t="s">
        <v>20</v>
      </c>
      <c r="M164">
        <v>2015</v>
      </c>
      <c r="N164">
        <v>2024</v>
      </c>
      <c r="O164" t="s">
        <v>24</v>
      </c>
      <c r="P164" t="s">
        <v>10</v>
      </c>
    </row>
    <row r="165" spans="1:16" ht="74.25" customHeight="1" x14ac:dyDescent="0.2">
      <c r="A165" s="12">
        <f t="shared" si="71"/>
        <v>152</v>
      </c>
      <c r="B165" s="13" t="s">
        <v>82</v>
      </c>
      <c r="C165" s="4">
        <f t="shared" si="101"/>
        <v>150147152.43999997</v>
      </c>
      <c r="D165" s="4">
        <f>D167</f>
        <v>11565152.800000001</v>
      </c>
      <c r="E165" s="4">
        <f>E167</f>
        <v>16944177.350000001</v>
      </c>
      <c r="F165" s="4">
        <f t="shared" ref="F165:K165" si="106">F166+F167</f>
        <v>21734043.190000001</v>
      </c>
      <c r="G165" s="4">
        <f t="shared" si="106"/>
        <v>19980755.82</v>
      </c>
      <c r="H165" s="4">
        <f>H166+H167</f>
        <v>19980755.82</v>
      </c>
      <c r="I165" s="4">
        <f t="shared" si="106"/>
        <v>19980755.82</v>
      </c>
      <c r="J165" s="4">
        <f t="shared" si="106"/>
        <v>19980755.82</v>
      </c>
      <c r="K165" s="4">
        <f t="shared" si="106"/>
        <v>19980755.82</v>
      </c>
      <c r="L165" s="20" t="s">
        <v>106</v>
      </c>
      <c r="M165" s="14">
        <v>2015</v>
      </c>
      <c r="N165" s="15">
        <v>2024</v>
      </c>
      <c r="O165" s="15" t="s">
        <v>24</v>
      </c>
      <c r="P165" s="15" t="s">
        <v>10</v>
      </c>
    </row>
    <row r="166" spans="1:16" ht="12" customHeight="1" x14ac:dyDescent="0.2">
      <c r="A166" s="12">
        <f t="shared" si="71"/>
        <v>153</v>
      </c>
      <c r="B166" s="41" t="s">
        <v>4</v>
      </c>
      <c r="C166" s="17">
        <f t="shared" si="101"/>
        <v>0</v>
      </c>
      <c r="D166" s="42">
        <v>0</v>
      </c>
      <c r="E166" s="42">
        <v>0</v>
      </c>
      <c r="F166" s="42">
        <v>0</v>
      </c>
      <c r="G166" s="42">
        <v>0</v>
      </c>
      <c r="H166" s="42">
        <v>0</v>
      </c>
      <c r="I166" s="42">
        <v>0</v>
      </c>
      <c r="J166" s="42">
        <v>0</v>
      </c>
      <c r="K166" s="42">
        <v>0</v>
      </c>
      <c r="L166" s="20"/>
      <c r="M166" s="15"/>
      <c r="N166" s="15"/>
      <c r="O166" s="15"/>
      <c r="P166" s="15"/>
    </row>
    <row r="167" spans="1:16" x14ac:dyDescent="0.2">
      <c r="A167" s="12">
        <f t="shared" si="71"/>
        <v>154</v>
      </c>
      <c r="B167" s="21" t="s">
        <v>17</v>
      </c>
      <c r="C167" s="17">
        <f t="shared" si="101"/>
        <v>150147152.43999997</v>
      </c>
      <c r="D167" s="22">
        <v>11565152.800000001</v>
      </c>
      <c r="E167" s="17">
        <v>16944177.350000001</v>
      </c>
      <c r="F167" s="22">
        <v>21734043.190000001</v>
      </c>
      <c r="G167" s="22">
        <v>19980755.82</v>
      </c>
      <c r="H167" s="22">
        <v>19980755.82</v>
      </c>
      <c r="I167" s="22">
        <v>19980755.82</v>
      </c>
      <c r="J167" s="22">
        <v>19980755.82</v>
      </c>
      <c r="K167" s="22">
        <v>19980755.82</v>
      </c>
      <c r="L167" s="11" t="s">
        <v>20</v>
      </c>
      <c r="M167">
        <v>2015</v>
      </c>
      <c r="N167">
        <v>2024</v>
      </c>
      <c r="O167" t="s">
        <v>24</v>
      </c>
      <c r="P167" t="s">
        <v>10</v>
      </c>
    </row>
    <row r="168" spans="1:16" ht="204" customHeight="1" x14ac:dyDescent="0.2">
      <c r="A168" s="12">
        <f t="shared" si="71"/>
        <v>155</v>
      </c>
      <c r="B168" s="13" t="s">
        <v>83</v>
      </c>
      <c r="C168" s="4">
        <f t="shared" si="101"/>
        <v>0</v>
      </c>
      <c r="D168" s="4">
        <f t="shared" ref="D168:K168" si="107">D169+D170</f>
        <v>0</v>
      </c>
      <c r="E168" s="4">
        <f t="shared" si="107"/>
        <v>0</v>
      </c>
      <c r="F168" s="4">
        <f t="shared" si="107"/>
        <v>0</v>
      </c>
      <c r="G168" s="4">
        <f t="shared" si="107"/>
        <v>0</v>
      </c>
      <c r="H168" s="4">
        <f t="shared" si="107"/>
        <v>0</v>
      </c>
      <c r="I168" s="4">
        <f t="shared" si="107"/>
        <v>0</v>
      </c>
      <c r="J168" s="4">
        <f t="shared" si="107"/>
        <v>0</v>
      </c>
      <c r="K168" s="4">
        <f t="shared" si="107"/>
        <v>0</v>
      </c>
      <c r="L168" s="20" t="s">
        <v>107</v>
      </c>
      <c r="M168" s="14">
        <v>2015</v>
      </c>
      <c r="N168" s="15">
        <v>2024</v>
      </c>
      <c r="O168" s="15" t="s">
        <v>24</v>
      </c>
      <c r="P168" s="15" t="s">
        <v>10</v>
      </c>
    </row>
    <row r="169" spans="1:16" x14ac:dyDescent="0.2">
      <c r="A169" s="12">
        <f t="shared" si="71"/>
        <v>156</v>
      </c>
      <c r="B169" s="34" t="s">
        <v>4</v>
      </c>
      <c r="C169" s="17">
        <f t="shared" si="101"/>
        <v>0</v>
      </c>
      <c r="D169" s="36">
        <v>0</v>
      </c>
      <c r="E169" s="36">
        <v>0</v>
      </c>
      <c r="F169" s="36">
        <v>0</v>
      </c>
      <c r="G169" s="36">
        <v>0</v>
      </c>
      <c r="H169" s="36">
        <v>0</v>
      </c>
      <c r="I169" s="36">
        <v>0</v>
      </c>
      <c r="J169" s="36">
        <v>0</v>
      </c>
      <c r="K169" s="36">
        <v>0</v>
      </c>
      <c r="L169" s="11" t="s">
        <v>20</v>
      </c>
      <c r="M169">
        <v>2015</v>
      </c>
      <c r="N169">
        <v>2024</v>
      </c>
      <c r="O169" t="s">
        <v>24</v>
      </c>
      <c r="P169" t="s">
        <v>10</v>
      </c>
    </row>
    <row r="170" spans="1:16" x14ac:dyDescent="0.2">
      <c r="A170" s="12">
        <f t="shared" si="71"/>
        <v>157</v>
      </c>
      <c r="B170" s="21" t="s">
        <v>17</v>
      </c>
      <c r="C170" s="17">
        <f t="shared" si="101"/>
        <v>0</v>
      </c>
      <c r="D170" s="36">
        <v>0</v>
      </c>
      <c r="E170" s="36">
        <v>0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11" t="s">
        <v>20</v>
      </c>
      <c r="M170">
        <v>2015</v>
      </c>
      <c r="N170">
        <v>2024</v>
      </c>
      <c r="O170" t="s">
        <v>24</v>
      </c>
      <c r="P170" t="s">
        <v>10</v>
      </c>
    </row>
    <row r="171" spans="1:16" ht="182.1" customHeight="1" x14ac:dyDescent="0.2">
      <c r="A171" s="12">
        <f t="shared" si="71"/>
        <v>158</v>
      </c>
      <c r="B171" s="33" t="s">
        <v>84</v>
      </c>
      <c r="C171" s="4">
        <f t="shared" si="101"/>
        <v>242522.5</v>
      </c>
      <c r="D171" s="4">
        <f t="shared" ref="D171:K171" si="108">D172+D173</f>
        <v>31698.5</v>
      </c>
      <c r="E171" s="4">
        <f t="shared" si="108"/>
        <v>26000</v>
      </c>
      <c r="F171" s="4">
        <f t="shared" si="108"/>
        <v>29908</v>
      </c>
      <c r="G171" s="4">
        <f t="shared" si="108"/>
        <v>29908</v>
      </c>
      <c r="H171" s="4">
        <f t="shared" si="108"/>
        <v>29908</v>
      </c>
      <c r="I171" s="4">
        <f t="shared" si="108"/>
        <v>31700</v>
      </c>
      <c r="J171" s="4">
        <f t="shared" si="108"/>
        <v>31700</v>
      </c>
      <c r="K171" s="4">
        <f t="shared" si="108"/>
        <v>31700</v>
      </c>
      <c r="L171" s="44" t="s">
        <v>108</v>
      </c>
    </row>
    <row r="172" spans="1:16" x14ac:dyDescent="0.2">
      <c r="A172" s="12">
        <f t="shared" si="71"/>
        <v>159</v>
      </c>
      <c r="B172" s="26" t="s">
        <v>4</v>
      </c>
      <c r="C172" s="17">
        <f t="shared" si="101"/>
        <v>0</v>
      </c>
      <c r="D172" s="36">
        <v>0</v>
      </c>
      <c r="E172" s="36">
        <v>0</v>
      </c>
      <c r="F172" s="37">
        <v>0</v>
      </c>
      <c r="G172" s="37">
        <v>0</v>
      </c>
      <c r="H172" s="37">
        <v>0</v>
      </c>
      <c r="I172" s="37">
        <v>0</v>
      </c>
      <c r="J172" s="37">
        <v>0</v>
      </c>
      <c r="K172" s="37">
        <v>0</v>
      </c>
      <c r="L172" s="45"/>
    </row>
    <row r="173" spans="1:16" x14ac:dyDescent="0.2">
      <c r="A173" s="12">
        <f t="shared" si="71"/>
        <v>160</v>
      </c>
      <c r="B173" s="21" t="s">
        <v>17</v>
      </c>
      <c r="C173" s="17">
        <f t="shared" ref="C173:C175" si="109">D173+E173+F173+G173+H173+I173+J173+K173</f>
        <v>242522.5</v>
      </c>
      <c r="D173" s="22">
        <f>31700-1.5</f>
        <v>31698.5</v>
      </c>
      <c r="E173" s="22">
        <v>26000</v>
      </c>
      <c r="F173" s="46">
        <v>29908</v>
      </c>
      <c r="G173" s="46">
        <v>29908</v>
      </c>
      <c r="H173" s="46">
        <v>29908</v>
      </c>
      <c r="I173" s="46">
        <v>31700</v>
      </c>
      <c r="J173" s="46">
        <v>31700</v>
      </c>
      <c r="K173" s="46">
        <v>31700</v>
      </c>
      <c r="L173" s="45"/>
    </row>
    <row r="174" spans="1:16" ht="105.75" customHeight="1" x14ac:dyDescent="0.2">
      <c r="A174" s="12">
        <f t="shared" si="71"/>
        <v>161</v>
      </c>
      <c r="B174" s="33" t="s">
        <v>85</v>
      </c>
      <c r="C174" s="4">
        <f t="shared" si="109"/>
        <v>720000</v>
      </c>
      <c r="D174" s="4">
        <f t="shared" ref="D174:K174" si="110">D175+D176</f>
        <v>0</v>
      </c>
      <c r="E174" s="4">
        <f t="shared" si="110"/>
        <v>0</v>
      </c>
      <c r="F174" s="4">
        <f t="shared" si="110"/>
        <v>240000</v>
      </c>
      <c r="G174" s="4">
        <f t="shared" si="110"/>
        <v>240000</v>
      </c>
      <c r="H174" s="4">
        <f t="shared" si="110"/>
        <v>240000</v>
      </c>
      <c r="I174" s="4">
        <f t="shared" si="110"/>
        <v>0</v>
      </c>
      <c r="J174" s="4">
        <f t="shared" si="110"/>
        <v>0</v>
      </c>
      <c r="K174" s="4">
        <f t="shared" si="110"/>
        <v>0</v>
      </c>
      <c r="L174" s="44" t="s">
        <v>109</v>
      </c>
    </row>
    <row r="175" spans="1:16" x14ac:dyDescent="0.2">
      <c r="A175" s="12">
        <f t="shared" si="71"/>
        <v>162</v>
      </c>
      <c r="B175" s="26" t="s">
        <v>4</v>
      </c>
      <c r="C175" s="17">
        <f t="shared" si="109"/>
        <v>0</v>
      </c>
      <c r="D175" s="36">
        <v>0</v>
      </c>
      <c r="E175" s="36">
        <v>0</v>
      </c>
      <c r="F175" s="37">
        <v>0</v>
      </c>
      <c r="G175" s="37">
        <v>0</v>
      </c>
      <c r="H175" s="37">
        <v>0</v>
      </c>
      <c r="I175" s="37">
        <v>0</v>
      </c>
      <c r="J175" s="37">
        <v>0</v>
      </c>
      <c r="K175" s="37">
        <v>0</v>
      </c>
      <c r="L175" s="45"/>
    </row>
    <row r="176" spans="1:16" x14ac:dyDescent="0.2">
      <c r="A176" s="12">
        <f t="shared" si="71"/>
        <v>163</v>
      </c>
      <c r="B176" s="21" t="s">
        <v>17</v>
      </c>
      <c r="C176" s="17">
        <f>D176+E176+F176+G176+H176+I176+J176+K176</f>
        <v>720000</v>
      </c>
      <c r="D176" s="22">
        <v>0</v>
      </c>
      <c r="E176" s="22">
        <v>0</v>
      </c>
      <c r="F176" s="46">
        <v>240000</v>
      </c>
      <c r="G176" s="46">
        <v>240000</v>
      </c>
      <c r="H176" s="46">
        <v>240000</v>
      </c>
      <c r="I176" s="46">
        <v>0</v>
      </c>
      <c r="J176" s="46">
        <v>0</v>
      </c>
      <c r="K176" s="46">
        <v>0</v>
      </c>
      <c r="L176" s="45"/>
    </row>
    <row r="177" spans="1:16" ht="69" customHeight="1" x14ac:dyDescent="0.2">
      <c r="A177" s="12">
        <f t="shared" si="71"/>
        <v>164</v>
      </c>
      <c r="B177" s="27" t="s">
        <v>86</v>
      </c>
      <c r="C177" s="17">
        <f>C178+C179</f>
        <v>1805976.67</v>
      </c>
      <c r="D177" s="17">
        <f t="shared" ref="D177:K177" si="111">D178+D179</f>
        <v>0</v>
      </c>
      <c r="E177" s="17">
        <f t="shared" si="111"/>
        <v>0</v>
      </c>
      <c r="F177" s="17">
        <f t="shared" si="111"/>
        <v>1805976.67</v>
      </c>
      <c r="G177" s="17">
        <f t="shared" si="111"/>
        <v>0</v>
      </c>
      <c r="H177" s="17">
        <f t="shared" si="111"/>
        <v>0</v>
      </c>
      <c r="I177" s="17">
        <f t="shared" si="111"/>
        <v>0</v>
      </c>
      <c r="J177" s="17">
        <f t="shared" si="111"/>
        <v>0</v>
      </c>
      <c r="K177" s="17">
        <f t="shared" si="111"/>
        <v>0</v>
      </c>
      <c r="L177" s="25" t="s">
        <v>110</v>
      </c>
    </row>
    <row r="178" spans="1:16" x14ac:dyDescent="0.2">
      <c r="A178" s="12">
        <f t="shared" si="71"/>
        <v>165</v>
      </c>
      <c r="B178" s="26" t="s">
        <v>4</v>
      </c>
      <c r="C178" s="17">
        <f>D178+E178+F178+G178+H178+I178+J178+K178</f>
        <v>0</v>
      </c>
      <c r="D178" s="36">
        <v>0</v>
      </c>
      <c r="E178" s="36">
        <v>0</v>
      </c>
      <c r="F178" s="36">
        <v>0</v>
      </c>
      <c r="G178" s="36">
        <v>0</v>
      </c>
      <c r="H178" s="36">
        <v>0</v>
      </c>
      <c r="I178" s="36">
        <v>0</v>
      </c>
      <c r="J178" s="36">
        <v>0</v>
      </c>
      <c r="K178" s="36">
        <v>0</v>
      </c>
      <c r="L178" s="26"/>
    </row>
    <row r="179" spans="1:16" x14ac:dyDescent="0.2">
      <c r="A179" s="12">
        <f t="shared" si="71"/>
        <v>166</v>
      </c>
      <c r="B179" s="26" t="s">
        <v>17</v>
      </c>
      <c r="C179" s="17">
        <f>D179+E179+F179+G179+H179+I179+J179+K179</f>
        <v>1805976.67</v>
      </c>
      <c r="D179" s="36">
        <v>0</v>
      </c>
      <c r="E179" s="36">
        <v>0</v>
      </c>
      <c r="F179" s="36">
        <v>1805976.67</v>
      </c>
      <c r="G179" s="36">
        <v>0</v>
      </c>
      <c r="H179" s="36">
        <v>0</v>
      </c>
      <c r="I179" s="36">
        <v>0</v>
      </c>
      <c r="J179" s="36">
        <v>0</v>
      </c>
      <c r="K179" s="36">
        <v>0</v>
      </c>
      <c r="L179" s="26"/>
    </row>
    <row r="180" spans="1:16" ht="32.25" customHeight="1" x14ac:dyDescent="0.2">
      <c r="A180" s="12">
        <f t="shared" si="71"/>
        <v>167</v>
      </c>
      <c r="B180" s="52" t="s">
        <v>53</v>
      </c>
      <c r="C180" s="53"/>
      <c r="D180" s="53"/>
      <c r="E180" s="53"/>
      <c r="F180" s="53"/>
      <c r="G180" s="53"/>
      <c r="H180" s="53"/>
      <c r="I180" s="53"/>
      <c r="J180" s="53"/>
      <c r="K180" s="53"/>
      <c r="L180" s="54"/>
      <c r="M180" s="14">
        <v>2015</v>
      </c>
      <c r="N180" s="15">
        <v>2024</v>
      </c>
      <c r="O180" s="15" t="s">
        <v>24</v>
      </c>
      <c r="P180" s="15" t="s">
        <v>10</v>
      </c>
    </row>
    <row r="181" spans="1:16" ht="48" customHeight="1" x14ac:dyDescent="0.2">
      <c r="A181" s="12">
        <f t="shared" si="71"/>
        <v>168</v>
      </c>
      <c r="B181" s="13" t="s">
        <v>18</v>
      </c>
      <c r="C181" s="4">
        <f>D181+E181+F181+G181+H181+I181+J181+K181</f>
        <v>632167.5</v>
      </c>
      <c r="D181" s="4">
        <f t="shared" ref="D181:K181" si="112">D182+D183</f>
        <v>77280</v>
      </c>
      <c r="E181" s="4">
        <f>E183</f>
        <v>28910.400000000001</v>
      </c>
      <c r="F181" s="4">
        <f t="shared" si="112"/>
        <v>89724.1</v>
      </c>
      <c r="G181" s="4">
        <f t="shared" si="112"/>
        <v>91587.8</v>
      </c>
      <c r="H181" s="4">
        <f t="shared" si="112"/>
        <v>93445.2</v>
      </c>
      <c r="I181" s="4">
        <f t="shared" si="112"/>
        <v>83740</v>
      </c>
      <c r="J181" s="4">
        <f t="shared" si="112"/>
        <v>83740</v>
      </c>
      <c r="K181" s="4">
        <f t="shared" si="112"/>
        <v>83740</v>
      </c>
      <c r="L181" s="13" t="s">
        <v>20</v>
      </c>
      <c r="M181" s="14">
        <v>2015</v>
      </c>
      <c r="N181" s="15">
        <v>2024</v>
      </c>
      <c r="O181" s="15" t="s">
        <v>24</v>
      </c>
      <c r="P181" s="15" t="s">
        <v>10</v>
      </c>
    </row>
    <row r="182" spans="1:16" x14ac:dyDescent="0.2">
      <c r="A182" s="12">
        <f t="shared" si="71"/>
        <v>169</v>
      </c>
      <c r="B182" s="16" t="s">
        <v>4</v>
      </c>
      <c r="C182" s="17">
        <f t="shared" ref="C182:C183" si="113">D182+E182+F182+G182+H182+I182+J182+K182</f>
        <v>0</v>
      </c>
      <c r="D182" s="17">
        <f t="shared" ref="D182:E182" si="114">D186</f>
        <v>0</v>
      </c>
      <c r="E182" s="17">
        <f t="shared" si="114"/>
        <v>0</v>
      </c>
      <c r="F182" s="17">
        <v>0</v>
      </c>
      <c r="G182" s="17">
        <v>0</v>
      </c>
      <c r="H182" s="17">
        <v>0</v>
      </c>
      <c r="I182" s="17">
        <v>0</v>
      </c>
      <c r="J182" s="17">
        <v>0</v>
      </c>
      <c r="K182" s="17">
        <v>0</v>
      </c>
      <c r="L182" s="16" t="s">
        <v>20</v>
      </c>
      <c r="M182" s="18">
        <v>2015</v>
      </c>
      <c r="N182" s="19">
        <v>2024</v>
      </c>
      <c r="O182" s="19" t="s">
        <v>24</v>
      </c>
      <c r="P182" s="19" t="s">
        <v>10</v>
      </c>
    </row>
    <row r="183" spans="1:16" x14ac:dyDescent="0.2">
      <c r="A183" s="12">
        <f t="shared" si="71"/>
        <v>170</v>
      </c>
      <c r="B183" s="16" t="s">
        <v>17</v>
      </c>
      <c r="C183" s="17">
        <f t="shared" si="113"/>
        <v>632167.5</v>
      </c>
      <c r="D183" s="17">
        <f t="shared" ref="D183:K183" si="115">D187</f>
        <v>77280</v>
      </c>
      <c r="E183" s="17">
        <f>E185</f>
        <v>28910.400000000001</v>
      </c>
      <c r="F183" s="17">
        <f t="shared" si="115"/>
        <v>89724.1</v>
      </c>
      <c r="G183" s="17">
        <f t="shared" si="115"/>
        <v>91587.8</v>
      </c>
      <c r="H183" s="17">
        <f t="shared" si="115"/>
        <v>93445.2</v>
      </c>
      <c r="I183" s="17">
        <f t="shared" si="115"/>
        <v>83740</v>
      </c>
      <c r="J183" s="17">
        <f t="shared" si="115"/>
        <v>83740</v>
      </c>
      <c r="K183" s="17">
        <f t="shared" si="115"/>
        <v>83740</v>
      </c>
      <c r="L183" s="16" t="s">
        <v>20</v>
      </c>
      <c r="M183" s="18">
        <v>2015</v>
      </c>
      <c r="N183" s="19">
        <v>2024</v>
      </c>
      <c r="O183" s="19" t="s">
        <v>24</v>
      </c>
      <c r="P183" s="19" t="s">
        <v>10</v>
      </c>
    </row>
    <row r="184" spans="1:16" x14ac:dyDescent="0.2">
      <c r="A184" s="12">
        <f t="shared" ref="A184:A190" si="116">A183+1</f>
        <v>171</v>
      </c>
      <c r="B184" s="49" t="s">
        <v>29</v>
      </c>
      <c r="C184" s="50"/>
      <c r="D184" s="50"/>
      <c r="E184" s="50"/>
      <c r="F184" s="50"/>
      <c r="G184" s="50"/>
      <c r="H184" s="50"/>
      <c r="I184" s="50"/>
      <c r="J184" s="50"/>
      <c r="K184" s="50"/>
      <c r="L184" s="51"/>
      <c r="M184" s="14">
        <v>2015</v>
      </c>
      <c r="N184" s="15">
        <v>2024</v>
      </c>
      <c r="O184" s="15" t="s">
        <v>24</v>
      </c>
      <c r="P184" s="15" t="s">
        <v>10</v>
      </c>
    </row>
    <row r="185" spans="1:16" ht="47.25" customHeight="1" x14ac:dyDescent="0.2">
      <c r="A185" s="12">
        <f t="shared" si="116"/>
        <v>172</v>
      </c>
      <c r="B185" s="13" t="s">
        <v>13</v>
      </c>
      <c r="C185" s="4">
        <f>D185+E185+F185+G185+H185+I185+J185+K185</f>
        <v>632167.5</v>
      </c>
      <c r="D185" s="4">
        <f t="shared" ref="D185:K185" si="117">D186+D187</f>
        <v>77280</v>
      </c>
      <c r="E185" s="4">
        <f>E187</f>
        <v>28910.400000000001</v>
      </c>
      <c r="F185" s="4">
        <f t="shared" si="117"/>
        <v>89724.1</v>
      </c>
      <c r="G185" s="4">
        <f t="shared" si="117"/>
        <v>91587.8</v>
      </c>
      <c r="H185" s="4">
        <f t="shared" si="117"/>
        <v>93445.2</v>
      </c>
      <c r="I185" s="4">
        <f t="shared" si="117"/>
        <v>83740</v>
      </c>
      <c r="J185" s="4">
        <f t="shared" si="117"/>
        <v>83740</v>
      </c>
      <c r="K185" s="4">
        <f t="shared" si="117"/>
        <v>83740</v>
      </c>
      <c r="L185" s="13" t="s">
        <v>20</v>
      </c>
      <c r="M185" s="14">
        <v>2015</v>
      </c>
      <c r="N185" s="15">
        <v>2024</v>
      </c>
      <c r="O185" s="15" t="s">
        <v>24</v>
      </c>
      <c r="P185" s="15" t="s">
        <v>10</v>
      </c>
    </row>
    <row r="186" spans="1:16" x14ac:dyDescent="0.2">
      <c r="A186" s="12">
        <f t="shared" si="116"/>
        <v>173</v>
      </c>
      <c r="B186" s="16" t="s">
        <v>4</v>
      </c>
      <c r="C186" s="17">
        <f t="shared" ref="C186:C190" si="118">D186+E186+F186+G186+H186+I186+J186+K186</f>
        <v>0</v>
      </c>
      <c r="D186" s="17">
        <f>D189</f>
        <v>0</v>
      </c>
      <c r="E186" s="17">
        <f t="shared" ref="E186:K186" si="119">E189</f>
        <v>0</v>
      </c>
      <c r="F186" s="17">
        <f t="shared" si="119"/>
        <v>0</v>
      </c>
      <c r="G186" s="17">
        <f t="shared" si="119"/>
        <v>0</v>
      </c>
      <c r="H186" s="17">
        <f t="shared" si="119"/>
        <v>0</v>
      </c>
      <c r="I186" s="17">
        <f t="shared" si="119"/>
        <v>0</v>
      </c>
      <c r="J186" s="17">
        <f t="shared" si="119"/>
        <v>0</v>
      </c>
      <c r="K186" s="17">
        <f t="shared" si="119"/>
        <v>0</v>
      </c>
      <c r="L186" s="16" t="s">
        <v>20</v>
      </c>
      <c r="M186" s="18">
        <v>2015</v>
      </c>
      <c r="N186" s="19">
        <v>2024</v>
      </c>
      <c r="O186" s="19" t="s">
        <v>24</v>
      </c>
      <c r="P186" s="19" t="s">
        <v>10</v>
      </c>
    </row>
    <row r="187" spans="1:16" x14ac:dyDescent="0.2">
      <c r="A187" s="12">
        <f t="shared" si="116"/>
        <v>174</v>
      </c>
      <c r="B187" s="16" t="s">
        <v>17</v>
      </c>
      <c r="C187" s="17">
        <f>D187+E187+F187+G187+H187+I187+J187+K187</f>
        <v>632167.5</v>
      </c>
      <c r="D187" s="17">
        <f>D190</f>
        <v>77280</v>
      </c>
      <c r="E187" s="17">
        <f t="shared" ref="E187:K187" si="120">E190</f>
        <v>28910.400000000001</v>
      </c>
      <c r="F187" s="17">
        <f t="shared" si="120"/>
        <v>89724.1</v>
      </c>
      <c r="G187" s="17">
        <f t="shared" si="120"/>
        <v>91587.8</v>
      </c>
      <c r="H187" s="17">
        <f t="shared" si="120"/>
        <v>93445.2</v>
      </c>
      <c r="I187" s="17">
        <f t="shared" si="120"/>
        <v>83740</v>
      </c>
      <c r="J187" s="17">
        <f t="shared" si="120"/>
        <v>83740</v>
      </c>
      <c r="K187" s="17">
        <f t="shared" si="120"/>
        <v>83740</v>
      </c>
      <c r="L187" s="16" t="s">
        <v>20</v>
      </c>
      <c r="M187" s="18">
        <v>2015</v>
      </c>
      <c r="N187" s="19">
        <v>2024</v>
      </c>
      <c r="O187" s="19" t="s">
        <v>24</v>
      </c>
      <c r="P187" s="19" t="s">
        <v>10</v>
      </c>
    </row>
    <row r="188" spans="1:16" ht="102" customHeight="1" x14ac:dyDescent="0.2">
      <c r="A188" s="12">
        <f t="shared" si="116"/>
        <v>175</v>
      </c>
      <c r="B188" s="13" t="s">
        <v>87</v>
      </c>
      <c r="C188" s="4">
        <f t="shared" si="118"/>
        <v>632167.5</v>
      </c>
      <c r="D188" s="4">
        <f t="shared" ref="D188:F188" si="121">D189+D190</f>
        <v>77280</v>
      </c>
      <c r="E188" s="4">
        <f>E190</f>
        <v>28910.400000000001</v>
      </c>
      <c r="F188" s="4">
        <f t="shared" si="121"/>
        <v>89724.1</v>
      </c>
      <c r="G188" s="4">
        <f>G189+G190</f>
        <v>91587.8</v>
      </c>
      <c r="H188" s="4">
        <f t="shared" ref="H188:K188" si="122">H189+H190</f>
        <v>93445.2</v>
      </c>
      <c r="I188" s="4">
        <f t="shared" si="122"/>
        <v>83740</v>
      </c>
      <c r="J188" s="4">
        <f t="shared" si="122"/>
        <v>83740</v>
      </c>
      <c r="K188" s="4">
        <f t="shared" si="122"/>
        <v>83740</v>
      </c>
      <c r="L188" s="20" t="s">
        <v>111</v>
      </c>
    </row>
    <row r="189" spans="1:16" ht="12.75" customHeight="1" x14ac:dyDescent="0.2">
      <c r="A189" s="12">
        <f t="shared" si="116"/>
        <v>176</v>
      </c>
      <c r="B189" s="21" t="s">
        <v>4</v>
      </c>
      <c r="C189" s="17">
        <f t="shared" si="118"/>
        <v>0</v>
      </c>
      <c r="D189" s="22">
        <v>0</v>
      </c>
      <c r="E189" s="22">
        <v>0</v>
      </c>
      <c r="F189" s="22">
        <v>0</v>
      </c>
      <c r="G189" s="22">
        <v>0</v>
      </c>
      <c r="H189" s="22">
        <v>0</v>
      </c>
      <c r="I189" s="22">
        <v>0</v>
      </c>
      <c r="J189" s="22">
        <v>0</v>
      </c>
      <c r="K189" s="22">
        <v>0</v>
      </c>
      <c r="L189" s="11" t="s">
        <v>20</v>
      </c>
    </row>
    <row r="190" spans="1:16" ht="12.75" customHeight="1" x14ac:dyDescent="0.2">
      <c r="A190" s="12">
        <f t="shared" si="116"/>
        <v>177</v>
      </c>
      <c r="B190" s="21" t="s">
        <v>17</v>
      </c>
      <c r="C190" s="17">
        <f t="shared" si="118"/>
        <v>632167.5</v>
      </c>
      <c r="D190" s="22">
        <f>80705-3425</f>
        <v>77280</v>
      </c>
      <c r="E190" s="22">
        <v>28910.400000000001</v>
      </c>
      <c r="F190" s="22">
        <v>89724.1</v>
      </c>
      <c r="G190" s="22">
        <v>91587.8</v>
      </c>
      <c r="H190" s="22">
        <v>93445.2</v>
      </c>
      <c r="I190" s="22">
        <v>83740</v>
      </c>
      <c r="J190" s="22">
        <v>83740</v>
      </c>
      <c r="K190" s="22">
        <v>83740</v>
      </c>
      <c r="L190" s="11" t="s">
        <v>20</v>
      </c>
    </row>
  </sheetData>
  <mergeCells count="29">
    <mergeCell ref="A8:L8"/>
    <mergeCell ref="B101:L101"/>
    <mergeCell ref="B75:L75"/>
    <mergeCell ref="A9:L9"/>
    <mergeCell ref="A10:L10"/>
    <mergeCell ref="A11:A12"/>
    <mergeCell ref="B11:B12"/>
    <mergeCell ref="L11:L12"/>
    <mergeCell ref="B55:L55"/>
    <mergeCell ref="B38:L38"/>
    <mergeCell ref="B22:L22"/>
    <mergeCell ref="B25:L25"/>
    <mergeCell ref="C11:K11"/>
    <mergeCell ref="I3:L3"/>
    <mergeCell ref="I7:L7"/>
    <mergeCell ref="B125:L125"/>
    <mergeCell ref="B184:L184"/>
    <mergeCell ref="B79:L79"/>
    <mergeCell ref="B59:L59"/>
    <mergeCell ref="B42:L42"/>
    <mergeCell ref="B97:L97"/>
    <mergeCell ref="B180:L180"/>
    <mergeCell ref="B154:L154"/>
    <mergeCell ref="B143:L143"/>
    <mergeCell ref="B120:L120"/>
    <mergeCell ref="B108:L108"/>
    <mergeCell ref="B158:L158"/>
    <mergeCell ref="B111:L111"/>
    <mergeCell ref="B147:L147"/>
  </mergeCells>
  <pageMargins left="0.78740157480314965" right="0.78740157480314965" top="0.98425196850393704" bottom="0.39370078740157483" header="0" footer="0"/>
  <pageSetup paperSize="9" scale="69" firstPageNumber="34" fitToHeight="0" orientation="landscape" useFirstPageNumber="1" r:id="rId1"/>
  <headerFooter differentFirst="1" scaleWithDoc="0" alignWithMargins="0">
    <oddHeader>&amp;C&amp;"Liberation Serif,обычный"&amp;14&amp;P</oddHeader>
    <firstHeader>&amp;C&amp;"Liberation Serif,обычный"&amp;14&amp;P</firstHeader>
  </headerFooter>
  <rowBreaks count="2" manualBreakCount="2">
    <brk id="66" max="11" man="1"/>
    <brk id="17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Sheet1</vt:lpstr>
      <vt:lpstr>Лист1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USER</cp:lastModifiedBy>
  <cp:lastPrinted>2025-07-21T03:00:43Z</cp:lastPrinted>
  <dcterms:created xsi:type="dcterms:W3CDTF">2019-01-29T07:35:12Z</dcterms:created>
  <dcterms:modified xsi:type="dcterms:W3CDTF">2025-07-21T03:00:45Z</dcterms:modified>
</cp:coreProperties>
</file>