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25" yWindow="-285" windowWidth="14700" windowHeight="15840" tabRatio="497" activeTab="2"/>
  </bookViews>
  <sheets>
    <sheet name="Стр.1" sheetId="4" r:id="rId1"/>
    <sheet name="Стр.2" sheetId="6" r:id="rId2"/>
    <sheet name="Стр.3" sheetId="5" r:id="rId3"/>
  </sheets>
  <definedNames>
    <definedName name="_xlnm._FilterDatabase" localSheetId="0" hidden="1">Стр.1!$A$14:$F$14</definedName>
    <definedName name="_xlnm._FilterDatabase" localSheetId="1" hidden="1">Стр.2!$A$7:$F$1112</definedName>
    <definedName name="_xlnm.Print_Area" localSheetId="0">Стр.1!$A$1:$F$187</definedName>
    <definedName name="_xlnm.Print_Area" localSheetId="1">Стр.2!$A$1:$F$1114</definedName>
    <definedName name="_xlnm.Print_Area" localSheetId="2">Стр.3!$A$1:$F$29</definedName>
  </definedNames>
  <calcPr calcId="114210"/>
  <fileRecoveryPr autoRecover="0"/>
</workbook>
</file>

<file path=xl/calcChain.xml><?xml version="1.0" encoding="utf-8"?>
<calcChain xmlns="http://schemas.openxmlformats.org/spreadsheetml/2006/main">
  <c r="F1078" i="6"/>
  <c r="F1079"/>
  <c r="F1080"/>
  <c r="F1081"/>
  <c r="F1082"/>
  <c r="F1083"/>
  <c r="F1084"/>
  <c r="F1085"/>
  <c r="F1086"/>
  <c r="F1087"/>
  <c r="F1088"/>
  <c r="F1089"/>
  <c r="F1090"/>
  <c r="F1091"/>
  <c r="F1092"/>
  <c r="F1093"/>
  <c r="F1094"/>
  <c r="F1095"/>
  <c r="F1096"/>
  <c r="F1097"/>
  <c r="F1098"/>
  <c r="F1099"/>
  <c r="F1100"/>
  <c r="F1101"/>
  <c r="F1102"/>
  <c r="F1103"/>
  <c r="F1104"/>
  <c r="F1105"/>
  <c r="F1106"/>
  <c r="F1107"/>
  <c r="F1108"/>
  <c r="F1109"/>
  <c r="F1110"/>
  <c r="F1111"/>
  <c r="F1112"/>
  <c r="E128" i="4"/>
  <c r="D35"/>
  <c r="E35"/>
  <c r="D114"/>
  <c r="E114"/>
  <c r="F122"/>
  <c r="F121"/>
  <c r="E49"/>
  <c r="F40"/>
  <c r="E39"/>
  <c r="E38"/>
  <c r="E37"/>
  <c r="E22"/>
  <c r="E21"/>
  <c r="E20"/>
  <c r="F1046" i="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E60" i="4"/>
  <c r="D60"/>
  <c r="D125"/>
  <c r="D128"/>
  <c r="D145"/>
  <c r="D162"/>
  <c r="D171"/>
  <c r="D124"/>
  <c r="E125"/>
  <c r="E145"/>
  <c r="E162"/>
  <c r="E124"/>
  <c r="E177"/>
  <c r="E176"/>
  <c r="E175"/>
  <c r="E174"/>
  <c r="E180"/>
  <c r="E179"/>
  <c r="E171"/>
  <c r="E123"/>
  <c r="D172"/>
  <c r="E172"/>
  <c r="F172"/>
  <c r="F171"/>
  <c r="F173"/>
  <c r="F115"/>
  <c r="F119"/>
  <c r="E13" i="5"/>
  <c r="E8"/>
  <c r="D13"/>
  <c r="D8"/>
  <c r="F990" i="6"/>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20" i="4"/>
  <c r="E92"/>
  <c r="D92"/>
  <c r="F108"/>
  <c r="F107"/>
  <c r="F170"/>
  <c r="F169"/>
  <c r="F168"/>
  <c r="F165"/>
  <c r="F164"/>
  <c r="F163"/>
  <c r="F132"/>
  <c r="F131"/>
  <c r="E71"/>
  <c r="D71"/>
  <c r="D177"/>
  <c r="D176"/>
  <c r="D175"/>
  <c r="D174"/>
  <c r="D180"/>
  <c r="D179"/>
  <c r="D123"/>
  <c r="E85"/>
  <c r="D85"/>
  <c r="E75"/>
  <c r="D75"/>
  <c r="E52"/>
  <c r="E51"/>
  <c r="D52"/>
  <c r="D51"/>
  <c r="E36"/>
  <c r="D36"/>
  <c r="F187"/>
  <c r="E19"/>
  <c r="F29"/>
  <c r="F28"/>
  <c r="F27"/>
  <c r="E48"/>
  <c r="D48"/>
  <c r="F155"/>
  <c r="F140"/>
  <c r="F139"/>
  <c r="F135"/>
  <c r="F134"/>
  <c r="F89"/>
  <c r="F50"/>
  <c r="D84"/>
  <c r="F182"/>
  <c r="F37"/>
  <c r="F22"/>
  <c r="E87"/>
  <c r="E90"/>
  <c r="E84"/>
  <c r="F144"/>
  <c r="D87"/>
  <c r="D90"/>
  <c r="F86"/>
  <c r="F145"/>
  <c r="F74"/>
  <c r="F59"/>
  <c r="F8" i="6"/>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79" i="4"/>
  <c r="F99"/>
  <c r="F93"/>
  <c r="F78"/>
  <c r="F143"/>
  <c r="F181"/>
  <c r="F184"/>
  <c r="F129"/>
  <c r="D43"/>
  <c r="D45"/>
  <c r="E18"/>
  <c r="E30"/>
  <c r="E43"/>
  <c r="E45"/>
  <c r="F45"/>
  <c r="E65"/>
  <c r="E64"/>
  <c r="D19"/>
  <c r="D18"/>
  <c r="D30"/>
  <c r="D65"/>
  <c r="D64"/>
  <c r="F26"/>
  <c r="F81"/>
  <c r="F34"/>
  <c r="F33"/>
  <c r="F32"/>
  <c r="F31"/>
  <c r="F25"/>
  <c r="F13" i="5"/>
  <c r="F20" i="4"/>
  <c r="F21"/>
  <c r="F23"/>
  <c r="F24"/>
  <c r="F38"/>
  <c r="F39"/>
  <c r="F41"/>
  <c r="F44"/>
  <c r="F46"/>
  <c r="F47"/>
  <c r="F53"/>
  <c r="F54"/>
  <c r="F55"/>
  <c r="F56"/>
  <c r="F57"/>
  <c r="F58"/>
  <c r="F61"/>
  <c r="F62"/>
  <c r="F63"/>
  <c r="F66"/>
  <c r="F67"/>
  <c r="F68"/>
  <c r="F69"/>
  <c r="F72"/>
  <c r="F73"/>
  <c r="F76"/>
  <c r="F77"/>
  <c r="F80"/>
  <c r="F82"/>
  <c r="F88"/>
  <c r="F91"/>
  <c r="F94"/>
  <c r="F95"/>
  <c r="F96"/>
  <c r="F97"/>
  <c r="F98"/>
  <c r="F100"/>
  <c r="F101"/>
  <c r="F102"/>
  <c r="F103"/>
  <c r="F104"/>
  <c r="F105"/>
  <c r="F106"/>
  <c r="F109"/>
  <c r="F110"/>
  <c r="F111"/>
  <c r="F112"/>
  <c r="F113"/>
  <c r="F116"/>
  <c r="F117"/>
  <c r="F118"/>
  <c r="F126"/>
  <c r="F127"/>
  <c r="F130"/>
  <c r="F133"/>
  <c r="F136"/>
  <c r="F137"/>
  <c r="F138"/>
  <c r="F141"/>
  <c r="F142"/>
  <c r="F146"/>
  <c r="F147"/>
  <c r="F148"/>
  <c r="F149"/>
  <c r="F150"/>
  <c r="F151"/>
  <c r="F152"/>
  <c r="F153"/>
  <c r="F154"/>
  <c r="F156"/>
  <c r="F157"/>
  <c r="F158"/>
  <c r="F159"/>
  <c r="F160"/>
  <c r="F161"/>
  <c r="F166"/>
  <c r="F167"/>
  <c r="F178"/>
  <c r="F183"/>
  <c r="F185"/>
  <c r="F186"/>
  <c r="F5" i="6"/>
  <c r="F12" i="5"/>
  <c r="F11"/>
  <c r="F9"/>
  <c r="F49" i="4"/>
  <c r="F18"/>
  <c r="F52"/>
  <c r="F60"/>
  <c r="F128"/>
  <c r="F92"/>
  <c r="F162"/>
  <c r="E42"/>
  <c r="F177"/>
  <c r="D83"/>
  <c r="F114"/>
  <c r="F179"/>
  <c r="F65"/>
  <c r="F48"/>
  <c r="E70"/>
  <c r="D70"/>
  <c r="F90"/>
  <c r="F30"/>
  <c r="F75"/>
  <c r="F71"/>
  <c r="D42"/>
  <c r="F64"/>
  <c r="F19"/>
  <c r="F43"/>
  <c r="F8" i="5"/>
  <c r="E83" i="4"/>
  <c r="F84"/>
  <c r="F35"/>
  <c r="F125"/>
  <c r="F85"/>
  <c r="F180"/>
  <c r="F87"/>
  <c r="F36"/>
  <c r="F70"/>
  <c r="F51"/>
  <c r="F42"/>
  <c r="E17"/>
  <c r="D17"/>
  <c r="F17"/>
  <c r="F176"/>
  <c r="F124"/>
  <c r="F83"/>
  <c r="D15"/>
  <c r="F175"/>
  <c r="F174"/>
  <c r="E15"/>
  <c r="F15"/>
  <c r="F123"/>
</calcChain>
</file>

<file path=xl/sharedStrings.xml><?xml version="1.0" encoding="utf-8"?>
<sst xmlns="http://schemas.openxmlformats.org/spreadsheetml/2006/main" count="3904" uniqueCount="1316">
  <si>
    <t>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</si>
  <si>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90101137001910000000</t>
  </si>
  <si>
    <t>90101137001910000830</t>
  </si>
  <si>
    <t>90105017001910000000</t>
  </si>
  <si>
    <t>90105017001910000240</t>
  </si>
  <si>
    <t>90105017001910000830</t>
  </si>
  <si>
    <t>90106050310210000000</t>
  </si>
  <si>
    <t>90106050310210000240</t>
  </si>
  <si>
    <t>90107050000000000000</t>
  </si>
  <si>
    <t>90107050183811000000</t>
  </si>
  <si>
    <t>90107050183811000240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</si>
  <si>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муниципальных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</si>
  <si>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017 1 11 05430 14 0000 120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</si>
  <si>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пользование жилыми помещениями (плата за наём) муниципального жилищного фонда)</t>
  </si>
  <si>
    <t>901 1 11 09044 14 0004 120</t>
  </si>
  <si>
    <t>90110030379817000000</t>
  </si>
  <si>
    <t>Уплата налога на имущество организаций в отношении автомобильных дорог общего пользования местного значения и сооружений, являющихся их неотъемлемой технологической частью</t>
  </si>
  <si>
    <t>91511021510113000000</t>
  </si>
  <si>
    <t>Организация деятельности муниципальных музеев, приобретение и хранение музейных предметов и музейных коллекций</t>
  </si>
  <si>
    <t>Обеспечение мероприятий по реализации издательских проектов, в том числе изготовление и установка информационных аншлагов</t>
  </si>
  <si>
    <t>Проведение капитального и текущего ремонта зданий, помещений, спортивных объектов муниципальных учреждений</t>
  </si>
  <si>
    <t>90105020315810000000</t>
  </si>
  <si>
    <t>90105020315810000240</t>
  </si>
  <si>
    <t>90105030310310000000</t>
  </si>
  <si>
    <t>90105030310310000240</t>
  </si>
  <si>
    <t>90105030342210000000</t>
  </si>
  <si>
    <t>90105030342210000240</t>
  </si>
  <si>
    <t>000 2 02 30000 00 0000 150</t>
  </si>
  <si>
    <t>90103100000000000000</t>
  </si>
  <si>
    <t>90110030163117000330</t>
  </si>
  <si>
    <t>901100303759R4620000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</si>
  <si>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общеобразовательных организаций, реализующих образовательные программы дошкольного образования, осуществляемых за счет субвенций из областного бюджета)</t>
  </si>
  <si>
    <t>90808040862913000000</t>
  </si>
  <si>
    <t>Безвозмездные перечисления капитального характера государственным (муниципальным) бюджетным и автономным учреждениям</t>
  </si>
  <si>
    <t>Бюджетные кредиты из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</si>
  <si>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</si>
  <si>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Всего источников финансирования дефицита бюджета</t>
  </si>
  <si>
    <t>019 1 16 01053 01 0000 140</t>
  </si>
  <si>
    <t>019 1 16 01083 01 0000 140</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</si>
  <si>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 осуществляемых за счет субвенций из областного бюджета)</t>
  </si>
  <si>
    <t>000 1 11 09000 00 0000 120</t>
  </si>
  <si>
    <t>000 1 12 00000 00 0000 000</t>
  </si>
  <si>
    <t>048 1 12 01000 01 0000 120</t>
  </si>
  <si>
    <t>048 1 12 01010 01 6000 120</t>
  </si>
  <si>
    <t>048 1 12 01030 01 6000 120</t>
  </si>
  <si>
    <t>048 1 12 01041 01 6000 120</t>
  </si>
  <si>
    <t>048 1 12 01042 01 6000 120</t>
  </si>
  <si>
    <t>000 1 13 00000 00 0000 000</t>
  </si>
  <si>
    <t>000 1 13 01000 00 0000 130</t>
  </si>
  <si>
    <t>000 1 13 02000 00 0000 130</t>
  </si>
  <si>
    <t>000 1 14 00000 00 0000 000</t>
  </si>
  <si>
    <t>000 1 14 06000 00 0000 430</t>
  </si>
  <si>
    <t>90105050373110000000</t>
  </si>
  <si>
    <t>90800000000000000000</t>
  </si>
  <si>
    <t>90801000000000000000</t>
  </si>
  <si>
    <t>90801130000000000000</t>
  </si>
  <si>
    <t>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</si>
  <si>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90808010810210000000</t>
  </si>
  <si>
    <t>90808010810210000610</t>
  </si>
  <si>
    <t>90808010831710000000</t>
  </si>
  <si>
    <t>90808010831710000620</t>
  </si>
  <si>
    <t>91307000000000000000</t>
  </si>
  <si>
    <t>91307050000000000000</t>
  </si>
  <si>
    <t>91307057001311100000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</si>
  <si>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</si>
  <si>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90105020373142700000</t>
  </si>
  <si>
    <t>90105020373142700810</t>
  </si>
  <si>
    <t>Приобретение специализированной техники для содержания улично-дорожной сети по договору финансовой аренды (лизинг)</t>
  </si>
  <si>
    <t>Капитальный ремонт автомобильной дороги, расположенной в Свердловской области, г. Кушва, ул. Кузьмина (от ул. Луначарского до ул. Фадеевых)</t>
  </si>
  <si>
    <t>000 1 14 13000 00 0000 000</t>
  </si>
  <si>
    <t>000 1 16 00000 00 0000 000</t>
  </si>
  <si>
    <t>037 1 16 01053 01 0000 140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</si>
  <si>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</si>
  <si>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ЖИЛИЩНО-КОММУНАЛЬНОЕ ХОЗЯЙСТВО</t>
  </si>
  <si>
    <t>90801137009010000000</t>
  </si>
  <si>
    <t>НАЦИОНАЛЬНАЯ ЭКОНОМИКА</t>
  </si>
  <si>
    <t>90103100110110000240</t>
  </si>
  <si>
    <t>90103100110210000240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</si>
  <si>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</si>
  <si>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Бюджетные инвестиции</t>
  </si>
  <si>
    <t>Доходы от приватизации имущества, находящегося в государственной и муниципальной собственности</t>
  </si>
  <si>
    <t>90607020652610000000</t>
  </si>
  <si>
    <t>90607070630510000000</t>
  </si>
  <si>
    <t>Осуществление мероприятий по обеспечению питанием обучающихся в муниципальных общеобразовательных организациях</t>
  </si>
  <si>
    <t>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</si>
  <si>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919 01 05 00 00 00 0000 000</t>
  </si>
  <si>
    <t>90808010810310000000</t>
  </si>
  <si>
    <t>908080108149L5190000</t>
  </si>
  <si>
    <t>90808010842310000000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</si>
  <si>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</si>
  <si>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182 1 01 02020 01 0000 110</t>
  </si>
  <si>
    <t>182 1 01 02030 01 0000 110</t>
  </si>
  <si>
    <t>182 1 01 02040 01 0000 110</t>
  </si>
  <si>
    <t>182 1 01 02080 01 0000 110</t>
  </si>
  <si>
    <t>000 1 03 02000 01 0000 110</t>
  </si>
  <si>
    <t>Осуществление мероприятий направленных на соблюдение требований и норм санитарного законодательства</t>
  </si>
  <si>
    <t>Организация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</si>
  <si>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Безвозмездные перечисления некоммерческим организациям и физическим лицам - производителям товаров, работ и услуг на продукцию</t>
  </si>
  <si>
    <t>на 1 мая 2025 г.</t>
  </si>
  <si>
    <t>01.05.2025</t>
  </si>
  <si>
    <t>"06" мая 2025 г.</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</si>
  <si>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</si>
  <si>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Прочие неналоговые доходы бюджетов муниципальных округов (прочие доходы)</t>
  </si>
  <si>
    <t>901 1 17 05040 14 0007 180</t>
  </si>
  <si>
    <t>902 1 17 05040 14 0028 180</t>
  </si>
  <si>
    <t>Прочие неналоговые доходы бюджетов муниципальных округов (плата за использование земель или земельных участков, государственная собственность на которые не разграничена,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</si>
  <si>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901 1 17 01040 14 0000 180</t>
  </si>
  <si>
    <t>Прочие безвозмездные поступления от государственных (муниципальных) организаций в бюджеты муниципальных округов</t>
  </si>
  <si>
    <t>Безвозмездные поступления от государственных (муниципальных) организаций</t>
  </si>
  <si>
    <t>000 2 03 00000 00 0000 000</t>
  </si>
  <si>
    <t>000 2 03 04000 14 0000 150</t>
  </si>
  <si>
    <t>Безвозмездные поступления от государственных (муниципальных) организаций в бюджеты муниципальных округов</t>
  </si>
  <si>
    <t>915 2 03 04099 14 0000 150</t>
  </si>
  <si>
    <t>Штрафы за нарушение законодательства о закупках и нарушение условий контрактов (договоров)</t>
  </si>
  <si>
    <t>Возмещение расходов, связанных с погребением гражданина, удостоенного звания "Почетный гражданин Кушвинского муниципального округа", в соответствии с Положением "О присвоении звания Почетный гражданин Кушвинского муниципального округа", утвержденным решением Думы Кушвинского городского округа от 21.03.2013 г. № 143 "Об утверждении Положения "О погребении Почетных граждан Кушвинского городского округа"</t>
  </si>
  <si>
    <t>Осуществление выплат собственникам жилых помещений аварийного жилищного фонда выкупной цены за изымаемые жилые помещения в соответствии со статьей 32 Жилищного кодекса Российской Федерации</t>
  </si>
  <si>
    <t>Иные выплаты капитального характера физическим лицам</t>
  </si>
  <si>
    <t>Переселение граждан из аварийного жилищного фонда (за счет средств, поступивших от публично-правовой компании "Фонд развития территорий")</t>
  </si>
  <si>
    <t>Переселение граждан из аварийного жилищного фонда (за счет средств областного бюджета)</t>
  </si>
  <si>
    <t>Переселение граждан из аварийного жилищного фонда (за счет средств местного бюджета)</t>
  </si>
  <si>
    <t>Капитальный ремонт муниципальных учреждений, подведомственных Управлению образования Кушвинского муниципального округа (проведение работ по капитальному ремонту системы отопления в здании Муниципального автономного общеобразовательного учреждения средней общеобразовательной школы № 6 с углубленным изучением отдельных предметов)</t>
  </si>
  <si>
    <t>90103100110210000850</t>
  </si>
  <si>
    <t>90105050362513000830</t>
  </si>
  <si>
    <t>90110037000817000000</t>
  </si>
  <si>
    <t>90110037000817000320</t>
  </si>
  <si>
    <t>90205010227540700000</t>
  </si>
  <si>
    <t>90205010227540700410</t>
  </si>
  <si>
    <t>90205010227540700850</t>
  </si>
  <si>
    <t>9020501029И267483000</t>
  </si>
  <si>
    <t>9020501029И267483410</t>
  </si>
  <si>
    <t>9020501029И267483850</t>
  </si>
  <si>
    <t>9020501029И267484000</t>
  </si>
  <si>
    <t>9020501029И267484410</t>
  </si>
  <si>
    <t>9020501029И267484850</t>
  </si>
  <si>
    <t>9020501029И26748S000</t>
  </si>
  <si>
    <t>9020501029И26748S410</t>
  </si>
  <si>
    <t>9020501029И26748S850</t>
  </si>
  <si>
    <t>90607020672240700000</t>
  </si>
  <si>
    <t>90607020672240700620</t>
  </si>
  <si>
    <t>Результат исполнения бюджета (дефицит/профицит)</t>
  </si>
  <si>
    <t>Благоустройство территории мемориальных комплексов воинам, погибшим в годы ВОВ 1941-1945 гг., на территории Кушвинского муниципального округа</t>
  </si>
  <si>
    <t>Комплексное благоустройство центральной общественной городской территории в границах улиц Луначарского - Строителей - Красноармейская "Истоки Благодати"</t>
  </si>
  <si>
    <t>Строительство сетей наружного освещения в пос. Баранчинский, ул. Бажова</t>
  </si>
  <si>
    <t>Утилизация (обезвреживание) ртутьсодержащих отходов (сбор, транспортировка и передача на утилизацию (обезвреживание) ртутьсодержащих отходов, принятых от населения и муниципальных учреждений образования, культуры и спорта Кушвинского муниципального округа и передача их в специализированную организацию)</t>
  </si>
  <si>
    <t>Информирование населения о профилактике социально-значимых заболеваний на территории Кушвинского муниципального округа</t>
  </si>
  <si>
    <t>Выплата ежемесячного дополнительного материального содержания в соответствии с Положением "О присвоении звания Почетный гражданин Кушвинского муниципального округа", утвержденным решением Думы Кушвинского городского округа от 23.01.2014 г. № 227 "Об утверждении Положения "О присвоении звания Почетный гражданин Кушвинского городского округа"</t>
  </si>
  <si>
    <t>Ежегодная денежная выплата в соответствии с решением Думы Кушвинского городского округа от 23.01.2014 г. № 227 "Об утверждении Положения "О присвоении звания Почетный гражданин Кушвинского муниципального округа""</t>
  </si>
  <si>
    <t>Предоставление социальной выплаты отдельным категориям граждан, проживающим на территории Кушвинского муниципального округа, с целью возмещения затрат за оказанные платные услуги по помывке в общем отделении (душе) бани, расположенной на территории Кушвинского муниципального округа</t>
  </si>
  <si>
    <t>Комитет по управлению муниципальным имуществом Кушвинского муниципального округа</t>
  </si>
  <si>
    <t>Осуществление приватизации муниципального имущества Кушвинского муниципального округа</t>
  </si>
  <si>
    <t>Содержание, обслуживание и ремонт имущества, находящегося в собственности Кушвинского муниципального округа</t>
  </si>
  <si>
    <t>902 1 17 01040 14 0000 180</t>
  </si>
  <si>
    <t>901 1 16 07010 14 0000 140</t>
  </si>
  <si>
    <t>901 1 16 07090 14 0000 140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</si>
  <si>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</si>
  <si>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902 1 17 05040 14 0029 180</t>
  </si>
  <si>
    <t>Прочие неналоговые доходы бюджетов муниципальных округов (перечисление денежных средств, оставшихся на расчетном счете муниципального унитарного предприятия после продажи имущества)</t>
  </si>
  <si>
    <t>Увеличение стоимости материальных запасов для целей капитальных вложений</t>
  </si>
  <si>
    <t>Осуществление капитального и текущего ремонта жилых помещений, переданных (планируемых к передаче) по договору социального найма жилого помещения (в том числе проведение строительно-технической экспертизы)</t>
  </si>
  <si>
    <t>Предоставление социальных выплат гражданам, имеющим трех и более детей, взамен земельного участка, находящегося в муниципальной собственности (земельного участка, право государственной собственности на который не разграничено), расположенного на территории Кушвинского муниципального округа, предоставляемого в собственность бесплатно</t>
  </si>
  <si>
    <t>Предоставление социальных выплат молодым семьям на приобретение (строительство) жилья на территории Кушвинского муниципального округа</t>
  </si>
  <si>
    <t>Управление образования Кушвинского муниципального округа</t>
  </si>
  <si>
    <t>Поощрение победителей профессиональных конкурсов для педагогических работников образовательных организаций, подведомственных Управлению образования Кушвинского муниципального округа</t>
  </si>
  <si>
    <t>Создание в муниципальных общеобразовательных организациях условий для организации горячего питания обучающихся</t>
  </si>
  <si>
    <t>Организация и проведение мероприятий в сфере молодежной политики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</si>
  <si>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</si>
  <si>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90101040000000000000</t>
  </si>
  <si>
    <t>90204120215210000000</t>
  </si>
  <si>
    <t>90205010221610000000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</si>
  <si>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</si>
  <si>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90607010610145310000</t>
  </si>
  <si>
    <t>90607010610145320000</t>
  </si>
  <si>
    <t>90607020000000000000</t>
  </si>
  <si>
    <t>90210000000000000000</t>
  </si>
  <si>
    <t>91511000000000000000</t>
  </si>
  <si>
    <t>91511020000000000000</t>
  </si>
  <si>
    <t>91511050000000000000</t>
  </si>
  <si>
    <t>91511051551111000000</t>
  </si>
  <si>
    <t>91511051551213000000</t>
  </si>
  <si>
    <t>91201130000000000000</t>
  </si>
  <si>
    <t>91201137009010000000</t>
  </si>
  <si>
    <t>Код источника финансирования дефицита бюджета по бюджетной классификации</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</si>
  <si>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</si>
  <si>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Осуществление мероприятий, направленных на соблюдение требований и норм антитеррористической защищенности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</si>
  <si>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</si>
  <si>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90102030174651180240</t>
  </si>
  <si>
    <t>90105010393610000000</t>
  </si>
  <si>
    <t>90105010393610000240</t>
  </si>
  <si>
    <t>90105020333916000240</t>
  </si>
  <si>
    <t>90105030317442400000</t>
  </si>
  <si>
    <t>90105030317442400240</t>
  </si>
  <si>
    <t>90110037000240700000</t>
  </si>
  <si>
    <t>90110037000240700310</t>
  </si>
  <si>
    <t>90201130222510000000</t>
  </si>
  <si>
    <t>90201130222510000240</t>
  </si>
  <si>
    <t>90205020221710000000</t>
  </si>
  <si>
    <t>90205020221710000240</t>
  </si>
  <si>
    <t>90607010652610000000</t>
  </si>
  <si>
    <t>90607010652610000620</t>
  </si>
  <si>
    <t>9060702062Ю650500000</t>
  </si>
  <si>
    <t>9060702062Ю650500620</t>
  </si>
  <si>
    <t>9060702062Ю653030000</t>
  </si>
  <si>
    <t>9060702062Ю653030620</t>
  </si>
  <si>
    <t>90607020653810000000</t>
  </si>
  <si>
    <t>90607020653810000620</t>
  </si>
  <si>
    <t>90607030652610000000</t>
  </si>
  <si>
    <t>90607030652610000620</t>
  </si>
  <si>
    <t>90607030652810000000</t>
  </si>
  <si>
    <t>90607030652810000620</t>
  </si>
  <si>
    <t>90607030653810000000</t>
  </si>
  <si>
    <t>90607030653810000620</t>
  </si>
  <si>
    <t>9060709062Ю651790000</t>
  </si>
  <si>
    <t>9060709062Ю651790620</t>
  </si>
  <si>
    <t>90808010810210000620</t>
  </si>
  <si>
    <t>90808010810510000620</t>
  </si>
  <si>
    <t>91511011512210000000</t>
  </si>
  <si>
    <t>91511011512210000620</t>
  </si>
  <si>
    <t>91511031511910000000</t>
  </si>
  <si>
    <t>91511031511910000620</t>
  </si>
  <si>
    <t>91511051551213000850</t>
  </si>
  <si>
    <t>91511021513010000000</t>
  </si>
  <si>
    <t>91511021513010000620</t>
  </si>
  <si>
    <t>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</si>
  <si>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Другие вопросы в области охраны окружающей среды</t>
  </si>
  <si>
    <t>90607020643010000000</t>
  </si>
  <si>
    <t>90607020643010000350</t>
  </si>
  <si>
    <t>91913011921610000730</t>
  </si>
  <si>
    <t>НАЦИОНАЛЬНАЯ ОБОРОНА</t>
  </si>
  <si>
    <t>Мобилизационная и вневойсковая подготовка</t>
  </si>
  <si>
    <t>НАЦИОНАЛЬНАЯ БЕЗОПАСНОСТЬ И ПРАВООХРАНИТЕЛЬНАЯ ДЕЯТЕЛЬНОСТЬ</t>
  </si>
  <si>
    <t>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</si>
  <si>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90808010852610000000</t>
  </si>
  <si>
    <t>90607090664045500000</t>
  </si>
  <si>
    <t>Другие вопросы в области физической культуры и спорта</t>
  </si>
  <si>
    <t>Проведение независимой оценки, инвентаризация объектов муниципального имущества и проведение иных мероприятий в отношении имущества переданного (планируемого к передаче) в аренду</t>
  </si>
  <si>
    <t>Резервные фонды</t>
  </si>
  <si>
    <t>Резервные средства</t>
  </si>
  <si>
    <t>91901110000000000000</t>
  </si>
  <si>
    <t>91901117009010700000</t>
  </si>
  <si>
    <t>Проведение цикла мероприятий для людей с ограниченными возможностями здоровья и других маломобильных групп населения</t>
  </si>
  <si>
    <t>90808010810410000000</t>
  </si>
  <si>
    <t>91500000000000000000</t>
  </si>
  <si>
    <t>Организация военно-патриотического воспитания и допризывной подготовки молодых граждан</t>
  </si>
  <si>
    <t>91200000000000000000</t>
  </si>
  <si>
    <t>91201000000000000000</t>
  </si>
  <si>
    <t>91201030000000000000</t>
  </si>
  <si>
    <t>91901137009010000000</t>
  </si>
  <si>
    <t>91913000000000000000</t>
  </si>
  <si>
    <t>Судебная система</t>
  </si>
  <si>
    <t>Наименование публично-правового образования</t>
  </si>
  <si>
    <t>90110060372649200000</t>
  </si>
  <si>
    <t xml:space="preserve">  3. Источники финансирования дефицита бюджета</t>
  </si>
  <si>
    <t>ОТЧЕТ ОБ ИСПОЛНЕНИИ БЮДЖЕТА</t>
  </si>
  <si>
    <t>0503117</t>
  </si>
  <si>
    <t>90607070630510000620</t>
  </si>
  <si>
    <t>90607070630810000620</t>
  </si>
  <si>
    <t>90607090641011000120</t>
  </si>
  <si>
    <t>90607090641011000240</t>
  </si>
  <si>
    <t>90607090641113000110</t>
  </si>
  <si>
    <t>90607090641113000240</t>
  </si>
  <si>
    <t>90607090641113000850</t>
  </si>
  <si>
    <t>90607090664045500620</t>
  </si>
  <si>
    <t>91201137009010000320</t>
  </si>
  <si>
    <t>91301067001311100120</t>
  </si>
  <si>
    <t>91301067009011000120</t>
  </si>
  <si>
    <t>91301067009011000240</t>
  </si>
  <si>
    <t>91301137009010000320</t>
  </si>
  <si>
    <t>91511021510113000620</t>
  </si>
  <si>
    <t>Оказание услуг (выполнение работ) муниципальными учреждениями</t>
  </si>
  <si>
    <t>90607020620213000000</t>
  </si>
  <si>
    <t>экономической службы ___________________   С.В.Спицын</t>
  </si>
  <si>
    <t>Исполнено</t>
  </si>
  <si>
    <t>Арендная плата за пользование имуществом (за исключением земельных участков и других обособленных природных объектов)</t>
  </si>
  <si>
    <t>Страхование</t>
  </si>
  <si>
    <t>Увеличение стоимости горюче-смазочных материалов</t>
  </si>
  <si>
    <t>Увеличение стоимости прочих материальных запасов однократного применения</t>
  </si>
  <si>
    <t>Налоги, пошлины и сборы</t>
  </si>
  <si>
    <t>Строительство объекта "Загородный детский оздоровительный лагерь круглогодичного действия"</t>
  </si>
  <si>
    <t>90607030630413000620</t>
  </si>
  <si>
    <t>Прочие доходы от оказания платных услуг (работ) получателями средств бюджетов муниципальных округов (прочие платные услуги, оказываемые муниципальными казенными учреждениями)</t>
  </si>
  <si>
    <t>901 1 13 01994 14 0004 130</t>
  </si>
  <si>
    <t>Прочие доходы от оказания платных услуг (работ) получателями средств бюджетов муниципальных округов (прочие платные услуги, оказываемые муниципальными казенными учреждениями, осуществляющими деятельность в сфере жилищно-коммунального хозяйства)</t>
  </si>
  <si>
    <t>902 1 13 01994 14 0019 130</t>
  </si>
  <si>
    <t>Прочие доходы от оказания платных услуг (работ) получателями средств бюджетов муниципальных округов (плата за негативное воздействие на работу централизованной системы водоотведения)</t>
  </si>
  <si>
    <t>902 1 13 01994 14 0021 130</t>
  </si>
  <si>
    <t>Доходы, поступающие в порядке возмещения расходов, понесенных в связи с эксплуатацией имущества муниципальных округов</t>
  </si>
  <si>
    <t>901 1 13 02064 14 0000 130</t>
  </si>
  <si>
    <t>Прочие доходы от компенсации затрат бюджетов муниципальных округов (возврат дебиторской задолженности прошлых лет)</t>
  </si>
  <si>
    <t>906 1 13 02994 14 0001 130</t>
  </si>
  <si>
    <t>Прочие доходы от компенсации затрат бюджетов муниципальных округов (прочие доходы)</t>
  </si>
  <si>
    <t>901 1 13 02994 14 0007 130</t>
  </si>
  <si>
    <t>Прочие доходы от компенсации затрат бюджетов муниципальных округов (доходы от поступления восстановительной и компенсационной стоимости при сносе (переносе), незаконном сносе, повреждении зеленых насаждений)</t>
  </si>
  <si>
    <t>902 1 13 02994 14 0020 130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</si>
  <si>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</si>
  <si>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</si>
  <si>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906 1 14 02042 14 0000 440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</si>
  <si>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</si>
  <si>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902 1 14 06012 14 0000 430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</si>
  <si>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</si>
  <si>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902 1 14 13040 14 0000 410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</si>
  <si>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</si>
  <si>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902 1 14 06312 14 0000 430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</si>
  <si>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</si>
  <si>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</si>
  <si>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906 1 16 07090 14 0000 140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</si>
  <si>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</si>
  <si>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902 1 16 10032 14 0000 140</t>
  </si>
  <si>
    <t>Доходы от продажи материальных и нематериальных активов</t>
  </si>
  <si>
    <t>Форма 0503117 с. 3</t>
  </si>
  <si>
    <t>Мероприятия в сфере культуры</t>
  </si>
  <si>
    <t>000 1 05 00000 00 0000 000</t>
  </si>
  <si>
    <t>182 1 05 01000 00 0000 110</t>
  </si>
  <si>
    <t>182 1 05 01011 01 0000 110</t>
  </si>
  <si>
    <t>182 1 05 01021 01 0000 110</t>
  </si>
  <si>
    <t>182 1 05 02010 02 0000 110</t>
  </si>
  <si>
    <t>000 1 06 00000 00 0000 000</t>
  </si>
  <si>
    <t>000 1 06 01000 00 0000 110</t>
  </si>
  <si>
    <t>000 1 06 06000 00 0000 110</t>
  </si>
  <si>
    <t>Увеличение стоимости строительных материалов</t>
  </si>
  <si>
    <t>Штрафы за нарушение законодательства о налогах и сборах, законодательства о страховых взносах</t>
  </si>
  <si>
    <t>Физическая культура</t>
  </si>
  <si>
    <t>Обслуживание внутреннего долга</t>
  </si>
  <si>
    <t>Увеличение стоимости основных средств</t>
  </si>
  <si>
    <t>906070906618Z5600620</t>
  </si>
  <si>
    <t xml:space="preserve">Плата за негативное воздействие на окружающую среду </t>
  </si>
  <si>
    <t>Руководитель ___________________  О.В.Маскаева</t>
  </si>
  <si>
    <t>Расходы бюджета - всего</t>
  </si>
  <si>
    <t>200</t>
  </si>
  <si>
    <t>х</t>
  </si>
  <si>
    <t>в том числе:</t>
  </si>
  <si>
    <t>по ОКТМО</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</si>
  <si>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</si>
  <si>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Субсидии автономным учреждениям</t>
  </si>
  <si>
    <t>Субсидии бюджетным учреждениям</t>
  </si>
  <si>
    <t>90101027001211100120</t>
  </si>
  <si>
    <t>90101040183811000120</t>
  </si>
  <si>
    <t>90101040183811000240</t>
  </si>
  <si>
    <t>90101040183811000850</t>
  </si>
  <si>
    <t>90101050173751200240</t>
  </si>
  <si>
    <t>90101130173446100240</t>
  </si>
  <si>
    <t>90101130173541100240</t>
  </si>
  <si>
    <t>90101130173641200240</t>
  </si>
  <si>
    <t>90101130383213000110</t>
  </si>
  <si>
    <t>Обеспечение деятельности органов местного самоуправления (органов местной администрации) (центральный аппарат)</t>
  </si>
  <si>
    <t>906 2 18 04020 14 0000 150</t>
  </si>
  <si>
    <t>906 2 19 25304 14 0000 150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</si>
  <si>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</si>
  <si>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</si>
  <si>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906 2 19 60010 14 0000 150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</si>
  <si>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земельных участков)</t>
  </si>
  <si>
    <t>902 1 11 05012 14 0002 120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</si>
  <si>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 (доходы, получаемые в виде арендной платы за земельные участки)</t>
  </si>
  <si>
    <t>902 1 11 05024 14 0001 120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</si>
  <si>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 (прочие доходы от сдачи в аренду имущества)</t>
  </si>
  <si>
    <t>906 1 11 05034 14 0008 120</t>
  </si>
  <si>
    <t>Доходы от сдачи в аренду имущества, составляющего казну муниципальных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</si>
  <si>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902 1 11 05074 14 0003 120</t>
  </si>
  <si>
    <t>Доходы от сдачи в аренду имущества, составляющего казну муниципальных округов (за исключением земельных участков) (доходы от сдачи в аренду движимого имущества)</t>
  </si>
  <si>
    <t>902 1 11 05074 14 0010 120</t>
  </si>
  <si>
    <t>90210030210917000000</t>
  </si>
  <si>
    <t>90210030210917000320</t>
  </si>
  <si>
    <t>90103140110310000000</t>
  </si>
  <si>
    <t>90104050310442П10000</t>
  </si>
  <si>
    <t>90104080194710000000</t>
  </si>
  <si>
    <t>Акцизы по подакцизным товарам (продукции), производимым на территории Российской Федерации</t>
  </si>
  <si>
    <t>Коммунальное хозяйство</t>
  </si>
  <si>
    <t>Благоустройство</t>
  </si>
  <si>
    <t>Код строки</t>
  </si>
  <si>
    <t>91201037009011000000</t>
  </si>
  <si>
    <t>91300000000000000000</t>
  </si>
  <si>
    <t>91301000000000000000</t>
  </si>
  <si>
    <t>91301060000000000000</t>
  </si>
  <si>
    <t>91301067001311100000</t>
  </si>
  <si>
    <t>90808040862811000240</t>
  </si>
  <si>
    <t>91511021512710000000</t>
  </si>
  <si>
    <t>91511021512710000620</t>
  </si>
  <si>
    <t>91511031512613000000</t>
  </si>
  <si>
    <t>91511031512613000620</t>
  </si>
  <si>
    <t>Дошкольное образование</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</si>
  <si>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t>
  </si>
  <si>
    <t>90607010610145110000</t>
  </si>
  <si>
    <t>90607070634248700000</t>
  </si>
  <si>
    <t>90607070634248700620</t>
  </si>
  <si>
    <t>90808010810246Г30000</t>
  </si>
  <si>
    <t>90808010810246Г30620</t>
  </si>
  <si>
    <t>Лесное хозяйство</t>
  </si>
  <si>
    <t>Охрана объектов растительного и животного мира и среды их обитания</t>
  </si>
  <si>
    <t>ОБРАЗОВАНИЕ</t>
  </si>
  <si>
    <t>90101040183811000000</t>
  </si>
  <si>
    <t>90101050000000000000</t>
  </si>
  <si>
    <t>Сельское хозяйство и рыболовство</t>
  </si>
  <si>
    <t>Водное хозяйство</t>
  </si>
  <si>
    <t xml:space="preserve"> </t>
  </si>
  <si>
    <t>Налоги на прибыль, доходы</t>
  </si>
  <si>
    <t>Дорожное хозяйство (дорожные фонды)</t>
  </si>
  <si>
    <t>Содержание автомобильных дорог общего пользования местного значения и искусственных сооружений расположенных на них</t>
  </si>
  <si>
    <t>Мероприятия по повышению безопасности дорожного движения</t>
  </si>
  <si>
    <t>Другие вопросы в области национальной экономики</t>
  </si>
  <si>
    <t>90808010810813000000</t>
  </si>
  <si>
    <t>90110037009010700000</t>
  </si>
  <si>
    <t>90110037009010700320</t>
  </si>
  <si>
    <t>90204070000000000000</t>
  </si>
  <si>
    <t>90204120210110000000</t>
  </si>
  <si>
    <t>90204120210110000240</t>
  </si>
  <si>
    <t xml:space="preserve">Налог на доходы физических лиц </t>
  </si>
  <si>
    <t>Строительство 3-этажного многоквартирного жилого дома, расположенного по адресу: Свердловская область, г. Кушва, ул. Кузьмина, 46</t>
  </si>
  <si>
    <t>Строительство объекта "Очистные сооружения хозяйственно-бытовых сточных вод г. Кушва"</t>
  </si>
  <si>
    <t>Штрафы, санкции, возмещение ущерба</t>
  </si>
  <si>
    <t>Формирование земельных участков для строительства объектов муниципальной собственности</t>
  </si>
  <si>
    <t>90204120214310000000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</si>
  <si>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</si>
  <si>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</si>
  <si>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Уплата налогов, сборов и иных платежей</t>
  </si>
  <si>
    <t>Расходы на выплаты персоналу казенных учреждений</t>
  </si>
  <si>
    <t>Социальные выплаты гражданам, кроме публичных нормативных социальных выплат</t>
  </si>
  <si>
    <t>Дополнительное образование детей</t>
  </si>
  <si>
    <t>Жилищное хозяйство</t>
  </si>
  <si>
    <t>Капитальный ремонт проезда, расположенного в Свердловской области, пос. Баранчинский (от ул. Советская до здания № 36 ул. Карла Либкнехта, тротуар от здания № 36 до № 33 ул. Карла Либкнехта)</t>
  </si>
  <si>
    <t>90104090325710000000</t>
  </si>
  <si>
    <t>90104090325710000240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</si>
  <si>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</si>
  <si>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Налог на имущество физических лиц</t>
  </si>
  <si>
    <t>906070206245L3040000</t>
  </si>
  <si>
    <t>90104090329910000000</t>
  </si>
  <si>
    <t>90104120125310000000</t>
  </si>
  <si>
    <t>90107000000000000000</t>
  </si>
  <si>
    <t>90607070000000000000</t>
  </si>
  <si>
    <t>000 1 14 02000 00 0000 000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</si>
  <si>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</si>
  <si>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90203000000000000000</t>
  </si>
  <si>
    <t>90203100000000000000</t>
  </si>
  <si>
    <t>90203100232610002000</t>
  </si>
  <si>
    <t>90205020221910000000</t>
  </si>
  <si>
    <t>90807030821310000000</t>
  </si>
  <si>
    <t>90610000000000000000</t>
  </si>
  <si>
    <t>90610040000000000000</t>
  </si>
  <si>
    <t>90610040620345400000</t>
  </si>
  <si>
    <t>90607020620245310620</t>
  </si>
  <si>
    <t>90607020620245320620</t>
  </si>
  <si>
    <t>90607020620345400620</t>
  </si>
  <si>
    <t>906070206245L3040620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</si>
  <si>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</si>
  <si>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90103000000000000000</t>
  </si>
  <si>
    <t>Транспорт</t>
  </si>
  <si>
    <t>902 1 11 05012 14 0001 120</t>
  </si>
  <si>
    <t>901 2 02 30024 14 0047 150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</si>
  <si>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</si>
  <si>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901 2 02 30024 14 0064 150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</si>
  <si>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</si>
  <si>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901 2 02 30024 14 0077 150</t>
  </si>
  <si>
    <t>Субвенции бюджетам муниципальных округов на выполнение передаваемых полномочий субъектов Российской Федерации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</si>
  <si>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906 2 02 30024 14 0116 150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</si>
  <si>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</si>
  <si>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901 2 02 30024 14 0145 150</t>
  </si>
  <si>
    <t>902 2 02 30024 14 0176 150</t>
  </si>
  <si>
    <t>Субвенции бюджетам муниципальных округов на выполнение передаваемых полномочий субъектов Российской Федерации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</si>
  <si>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</si>
  <si>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901 2 02 35118 14 0000 150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</si>
  <si>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</si>
  <si>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901 2 02 35120 14 0000 150</t>
  </si>
  <si>
    <t>Субвенции бюджетам муниципальных округов на оплату жилищно-коммунальных услуг отдельным категориям граждан</t>
  </si>
  <si>
    <t>901 2 02 35250 14 0000 150</t>
  </si>
  <si>
    <t>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t>
  </si>
  <si>
    <t>901 2 02 35462 14 0000 150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</si>
  <si>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в общеобразовательных организациях, реализующих образовательные программы дошкольного образования, осуществляемых за счет субвенций из областного бюджета)</t>
  </si>
  <si>
    <t>Организация деятельности муниципальных учреждений культуры и искусства культурно-досуговой сферы</t>
  </si>
  <si>
    <t>90807000000000000000</t>
  </si>
  <si>
    <t>90807030000000000000</t>
  </si>
  <si>
    <t>90807030821213000000</t>
  </si>
  <si>
    <t>90808000000000000000</t>
  </si>
  <si>
    <t>010</t>
  </si>
  <si>
    <t>КОДЫ</t>
  </si>
  <si>
    <t>Дата</t>
  </si>
  <si>
    <t>по ОКПО</t>
  </si>
  <si>
    <t>000 1 11 05000 00 0000 120</t>
  </si>
  <si>
    <t>90205020221910000240</t>
  </si>
  <si>
    <t>902100402629L4970320</t>
  </si>
  <si>
    <t>90601137009010000320</t>
  </si>
  <si>
    <t>90607010610113000620</t>
  </si>
  <si>
    <t>90607010610145110620</t>
  </si>
  <si>
    <t>90607010610145120620</t>
  </si>
  <si>
    <t>90607010610145310620</t>
  </si>
  <si>
    <t>90607010610145320620</t>
  </si>
  <si>
    <t>90607020620213000620</t>
  </si>
  <si>
    <t xml:space="preserve">Доходы от продажи земельных участков, находящихся в государственной и муниципальной собственности </t>
  </si>
  <si>
    <t>Субсидии бюджетам бюджетной системы Российской Федерации (межбюджетные субсидии)</t>
  </si>
  <si>
    <t>90607070630810000000</t>
  </si>
  <si>
    <t>Неисполненные назначения</t>
  </si>
  <si>
    <t>Налог, взимаемый в связи с применением упрощенной системы налогообложения</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</si>
  <si>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</si>
  <si>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</si>
  <si>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90601137009010000000</t>
  </si>
  <si>
    <t>90607000000000000000</t>
  </si>
  <si>
    <t>90607010000000000000</t>
  </si>
  <si>
    <t>90607010610113000000</t>
  </si>
  <si>
    <t>Безвозмездные перечисления (передачи) текущего характера сектора государственного управления</t>
  </si>
  <si>
    <t>90205020223310000000</t>
  </si>
  <si>
    <t>90205020223310000240</t>
  </si>
  <si>
    <t>90206000000000000000</t>
  </si>
  <si>
    <t>90206030000000000000</t>
  </si>
  <si>
    <t>90206030215310000000</t>
  </si>
  <si>
    <t>90206030215310000240</t>
  </si>
  <si>
    <t>90607010652810000000</t>
  </si>
  <si>
    <t>90607010652810000620</t>
  </si>
  <si>
    <t>90607090664745610000</t>
  </si>
  <si>
    <t>90607090664745610620</t>
  </si>
  <si>
    <t>90808010852610000610</t>
  </si>
  <si>
    <t xml:space="preserve">Доходы от оказания платных услуг (работ) </t>
  </si>
  <si>
    <t>000 2 18 00000 00 0000 150</t>
  </si>
  <si>
    <t>000 2 18 00000 00 0000 000</t>
  </si>
  <si>
    <t>Заработная плата</t>
  </si>
  <si>
    <t>Начисления на выплаты по оплате труда</t>
  </si>
  <si>
    <t>Социальные пособия и компенсации персоналу в денежной форме</t>
  </si>
  <si>
    <t>Прочие несоциальные выплаты персоналу в денежной форме</t>
  </si>
  <si>
    <t>Прочие работы, услуги</t>
  </si>
  <si>
    <t>90110030163317000000</t>
  </si>
  <si>
    <t>90110030163317000330</t>
  </si>
  <si>
    <t>906070706342Z8700000</t>
  </si>
  <si>
    <t>906070706342Z8700620</t>
  </si>
  <si>
    <t>91511010000000000000</t>
  </si>
  <si>
    <t>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</si>
  <si>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t>
  </si>
  <si>
    <t>Другие вопросы в области жилищно-коммунального хозяйства</t>
  </si>
  <si>
    <t>90100000000000000000</t>
  </si>
  <si>
    <t>90101000000000000000</t>
  </si>
  <si>
    <t>90101020000000000000</t>
  </si>
  <si>
    <t>90101027001211100000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</si>
  <si>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</si>
  <si>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Осуществление государственных полномочий Российской Федерации по первичному воинскому учету</t>
  </si>
  <si>
    <t>Обеспечение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</si>
  <si>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</si>
  <si>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Осуществление регулярных перевозок по регулируемым тарифам</t>
  </si>
  <si>
    <t>90210040000000000000</t>
  </si>
  <si>
    <t>902100402629L4970000</t>
  </si>
  <si>
    <t>90104050319642П00000</t>
  </si>
  <si>
    <t>90104080196110000000</t>
  </si>
  <si>
    <t>90110030372752500320</t>
  </si>
  <si>
    <t>90110030372849100320</t>
  </si>
  <si>
    <t>90110030372917000320</t>
  </si>
  <si>
    <t>90110030373010000240</t>
  </si>
  <si>
    <t>901100303759R4620320</t>
  </si>
  <si>
    <t>90110030379817000310</t>
  </si>
  <si>
    <t>90110060163210000630</t>
  </si>
  <si>
    <t>90110060372649200110</t>
  </si>
  <si>
    <t>90110060372649200240</t>
  </si>
  <si>
    <t>90110060372849100110</t>
  </si>
  <si>
    <t>90110060372849100240</t>
  </si>
  <si>
    <t>90112010153013000110</t>
  </si>
  <si>
    <t>90112010153013000240</t>
  </si>
  <si>
    <t>90112020153013000110</t>
  </si>
  <si>
    <t>90112020153013000240</t>
  </si>
  <si>
    <t>90201130221610000240</t>
  </si>
  <si>
    <t>90201130222310000240</t>
  </si>
  <si>
    <t>90201130273011000120</t>
  </si>
  <si>
    <t>Пенсии, пособия, выплачиваемые работодателями, нанимателями бывшим работникам</t>
  </si>
  <si>
    <t>Транспортные услуги</t>
  </si>
  <si>
    <t>Увеличение стоимости мягкого инвентаря</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</si>
  <si>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дошкольных образовательных организаций, осуществляемых за счет субвенций из областного бюджета)</t>
  </si>
  <si>
    <t>Другие вопросы в области социальной политики</t>
  </si>
  <si>
    <t>Поддержка социально ориентированных некоммерческих организаций</t>
  </si>
  <si>
    <t>ФИЗИЧЕСКАЯ КУЛЬТУРА И СПОРТ</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</si>
  <si>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</si>
  <si>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Мероприятия, способствующие развитию национально-культурного взаимодействия представителей различных национальностей и конфессий, установлению гармоничных взаимоотношений</t>
  </si>
  <si>
    <t>Расходы на исполнение судебных актов не связанных с взысканием денежных средств по денежным обязательствам получателей бюджетных средств</t>
  </si>
  <si>
    <t>Исполнение судебных актов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</si>
  <si>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</si>
  <si>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90110060372752500000</t>
  </si>
  <si>
    <t>90110060372752500240</t>
  </si>
  <si>
    <t>Обеспечение деятельности финансовых, налоговых и таможенных органов и органов финансового (финансово-бюджетного) надзора</t>
  </si>
  <si>
    <t>90601130000000000000</t>
  </si>
  <si>
    <t>Организация бесплатного горячего питания обучающихся, получающих начальное общее образование в муниципальных общеобразовательных организациях</t>
  </si>
  <si>
    <t>Публичные нормативные выплаты гражданам несоциального характера</t>
  </si>
  <si>
    <t>90106050000000000000</t>
  </si>
  <si>
    <t>90106050130710000000</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</si>
  <si>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образования</t>
  </si>
  <si>
    <t>Форма по ОКУД</t>
  </si>
  <si>
    <t>Обеспечение мероприятий по развитию материально-технической базы муниципальных учреждений в сфере физической культуры и спорта</t>
  </si>
  <si>
    <t>Иные выплаты текущего характера физическим лицам</t>
  </si>
  <si>
    <t>Пособия по социальной помощи населению в натуральной форме</t>
  </si>
  <si>
    <t>Пособия по социальной помощи населению в денежной форме</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</si>
  <si>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</si>
  <si>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Правительства Российской Федерации, высших исполнительных органов субъектов Российской Федерации, местных администраций</t>
  </si>
  <si>
    <t>919</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</si>
  <si>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</si>
  <si>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муниципальных округов на реализацию мероприятий по модернизации коммунальной инфраструктуры</t>
  </si>
  <si>
    <t>902 2 02 25154 14 0000 150</t>
  </si>
  <si>
    <t>902 2 02 25497 14 0000 150</t>
  </si>
  <si>
    <t>Субсидии бюджетам муниципальных округов на реализацию мероприятий по обеспечению жильем молодых семей</t>
  </si>
  <si>
    <t>Прочие субсидии бюджетам муниципальных округов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</si>
  <si>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906 2 02 45050 14 0000 150</t>
  </si>
  <si>
    <t>906 2 02 45179 14 0000 150</t>
  </si>
  <si>
    <t>906 2 02 45303 14 0000 150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</si>
  <si>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</si>
  <si>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</si>
  <si>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901 2 02 25555 14 0000 150</t>
  </si>
  <si>
    <t>Субсидии бюджетам муниципальных округов на реализацию программ формирования современной городской среды</t>
  </si>
  <si>
    <t>Прочие субсидии бюджетам муниципальных округов (осуществление мероприятий по обеспечению питанием обучающихся в муниципальных общеобразовательных организациях)</t>
  </si>
  <si>
    <t>906 2 02 29999 14 0014 150</t>
  </si>
  <si>
    <t>Прочие субсидии бюджетам муниципальных округов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</si>
  <si>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906 2 02 29 999 14 0017 150</t>
  </si>
  <si>
    <t>Прочие субсидии бюджетам муниципальных округов (организация военно-патриотического воспитания и допризывной подготовки молодых граждан)</t>
  </si>
  <si>
    <t>906 2 02 29999 14 0113 150</t>
  </si>
  <si>
    <t>Прочие субсидии бюджетам муниципальных округов (реализация мероприятий по поэтапному внедрению Всероссийского физкультурно-спортивного комплекса "Готов к труду и обороне" (ГТО)</t>
  </si>
  <si>
    <t>915 2 02 29999 14 0123 150</t>
  </si>
  <si>
    <t>Прочие субсидии бюджетам муниципальных округов (информатизация муниципальных библиотек, приобретение компьютерного оборудования и лицензионного программного обеспечения, подключение муниципальных библиотек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t>
  </si>
  <si>
    <t>908 2 02 29999 14 0127 150</t>
  </si>
  <si>
    <t>906 2 02 29999 14 0144 150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</si>
  <si>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</si>
  <si>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Прочие межбюджетные трансферты, передаваемые бюджетам муниципальных округов (предоставление государственной поддержки муниципальным учреждениям культуры Свердловской области на поддержку любительских творческих коллективов)</t>
  </si>
  <si>
    <t>Прочие межбюджетные трансферты, передаваемые бюджетам муниципальных округов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</si>
  <si>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Прочие межбюджетные трансферты, передаваемые бюджетам муниципальных округов (дополнительная мера социальной поддержки в виде единовременной денежной выплаты семье гражданина, убывшего для прохождения военной службы через Военный комиссариат Свердловской области или пункт отбора на военную службу по контракту)</t>
  </si>
  <si>
    <t>Прочие межбюджетные трансферты, передаваемые бюджетам муниципальных округов (комплексное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t>
  </si>
  <si>
    <t>906 2 02 49999 14 0154 150</t>
  </si>
  <si>
    <t>901 2 02 49999 14 0172 150</t>
  </si>
  <si>
    <t>901 2 02 49999 14 0173 150</t>
  </si>
  <si>
    <t>Прочие субсидии бюджетам муниципальных округов (создание в муниципальных общеобразовательных организациях условий для организации горячего питания обучающихся)</t>
  </si>
  <si>
    <t>906 2 02 29999 14 0149 150</t>
  </si>
  <si>
    <t>Прочие субсидии бюджетам муниципальных округов (организация и проведение мероприятий в сфере молодежной политики)</t>
  </si>
  <si>
    <t>915 2 02 29 999 14 0153 150</t>
  </si>
  <si>
    <t>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 (за счет средств, полученных из областного бюджета в виде иных межбюджетных трансфертов на реализацию проектов по благоустройству общественных территорий, связанных с подготовкой административных центров муниципальных образований, расположенных на территории Свердловской области, к празднованию юбилейных памятных дат)</t>
  </si>
  <si>
    <t>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 (за счет средств бюджета Кушвинского муниципального округа, предусмотренных на софинансирование расходов на реализацию проектов по благоустройству общественных территорий, связанных с подготовкой административных центров муниципальных образований, расположенных на территории Свердловской области, к празднованию юбилейных памятных дат)</t>
  </si>
  <si>
    <t>Другие экономические санкции</t>
  </si>
  <si>
    <t>Предоставление единовременной денежной выплаты семье гражданина, зарегистрированного на территории Кушвинского муниципального округа, убывшего для прохождения военной службы через военный комиссариат городов Красноуральск и Кушва Свердловской области или пункт отбора на военную службу по контракту (1 разряда) города Екатеринбурга Министерства обороны Российской Федерации, заключившего в период с 1 августа 2024 года по 31 декабря 2024 года контракт о прохождении военной службы с Министерством обороны Российской Федерации, зачисленного в списки воинских частей и проходящего военную службу по контракту</t>
  </si>
  <si>
    <t>Осуществление мероприятий, необходимых для государственной регистрации права на объекты недвижимого имущества</t>
  </si>
  <si>
    <t>Ремонт тепловых сетей, расположенных в Кушвинском муниципальном округе</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</si>
  <si>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</si>
  <si>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90201130221010000240</t>
  </si>
  <si>
    <t>Обеспечение первичных мер пожарной безопасности в лесах, расположенных на землях населенных пунктов</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</si>
  <si>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физической культуры и спорта</t>
  </si>
  <si>
    <t>Культура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</si>
  <si>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</si>
  <si>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Осуществление мероприятий, направленных на соблюдение требований и норм санитарного законодательства</t>
  </si>
  <si>
    <t>Главный бухгалтер _______________________   О.В.Анферова</t>
  </si>
  <si>
    <t>Исполнение обязательств по обслуживанию муниципального долга в соответствии с программой муниципальных внутренних заимствований и заключенными соглашениями</t>
  </si>
  <si>
    <t>Обслуживание муниципального долга</t>
  </si>
  <si>
    <t>Налоги на совокупный доход</t>
  </si>
  <si>
    <t>Налоги на имущество</t>
  </si>
  <si>
    <t>90808010000000000000</t>
  </si>
  <si>
    <t>90808010810110000000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</si>
  <si>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</si>
  <si>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t>
  </si>
  <si>
    <t>91511051551111000120</t>
  </si>
  <si>
    <t>91511051551213000110</t>
  </si>
  <si>
    <t>91511051551213000240</t>
  </si>
  <si>
    <t>91901061931811000120</t>
  </si>
  <si>
    <t>91901061931811000240</t>
  </si>
  <si>
    <t>91901137009010000320</t>
  </si>
  <si>
    <t>1. Доходы бюджета</t>
  </si>
  <si>
    <t>Обеспечение физической и информационной доступности учреждений культуры (в том числе оборудование входных групп, сооружение пандусов, приспособление путей движения внутри зданий, оборудование накладными пандусами, создание условий доступности санитарных комнат, установка средств связи, информации и сигнализации (указателей и табличек, упрощающих ориентацию)</t>
  </si>
  <si>
    <t>90610040620345400320</t>
  </si>
  <si>
    <t>90801137009010000320</t>
  </si>
  <si>
    <t>90807030821213000620</t>
  </si>
  <si>
    <t>90807030821310000620</t>
  </si>
  <si>
    <t>90808010810110000610</t>
  </si>
  <si>
    <t>90808010810110000620</t>
  </si>
  <si>
    <t>90808010810310000620</t>
  </si>
  <si>
    <t>90808010810410000620</t>
  </si>
  <si>
    <t>90808010810813000620</t>
  </si>
  <si>
    <t>90808010810913000610</t>
  </si>
  <si>
    <t>90808010811013000620</t>
  </si>
  <si>
    <t>908080108149L5190610</t>
  </si>
  <si>
    <t>90808010842310000620</t>
  </si>
  <si>
    <t>90808010852610000620</t>
  </si>
  <si>
    <t>90808040862811000120</t>
  </si>
  <si>
    <t>90808040862913000110</t>
  </si>
  <si>
    <t>Публичные нормативные социальные выплаты гражданам</t>
  </si>
  <si>
    <t>90607090661845600000</t>
  </si>
  <si>
    <t>90607090661845600620</t>
  </si>
  <si>
    <t>906070906618Z5600000</t>
  </si>
  <si>
    <t>90105010000000000000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</si>
  <si>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</si>
  <si>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</si>
  <si>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Услуги, работы для целей капитальных вложений</t>
  </si>
  <si>
    <t>Другие общегосударственные вопросы</t>
  </si>
  <si>
    <t>019 1 16 01203 01 0000 140</t>
  </si>
  <si>
    <t>037 1 16 01203 01 0000 140</t>
  </si>
  <si>
    <t>901 1 16 02020 02 0000 140</t>
  </si>
  <si>
    <t>045 1 16 10123 01 0000 140</t>
  </si>
  <si>
    <t>017 1 16 11050 01 0000 140</t>
  </si>
  <si>
    <t>045 1 16 11050 01 0000 140</t>
  </si>
  <si>
    <t>182 1 03 02231 01 0000 110</t>
  </si>
  <si>
    <t>182 1 03 02241 01 0000 110</t>
  </si>
  <si>
    <t>182 1 03 02251 01 0000 110</t>
  </si>
  <si>
    <t>182 1 03 02261 01 0000 110</t>
  </si>
  <si>
    <t>037 1 16 01073 01 0000 140</t>
  </si>
  <si>
    <t>000 2 02 00000 00 0000 000</t>
  </si>
  <si>
    <t>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</si>
  <si>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Безвозмездные поступления от других бюджетов бюджетной системы Российской Федерации</t>
  </si>
  <si>
    <t>90103100110110000000</t>
  </si>
  <si>
    <t>90103100352313000000</t>
  </si>
  <si>
    <t>90102000000000000000</t>
  </si>
  <si>
    <t>90102030000000000000</t>
  </si>
  <si>
    <t>90102030174651180000</t>
  </si>
  <si>
    <t>Форма 0503117 с. 2</t>
  </si>
  <si>
    <t xml:space="preserve"> 2. Расходы бюджета</t>
  </si>
  <si>
    <t>Наименование показателя</t>
  </si>
  <si>
    <t>90101130173541100000</t>
  </si>
  <si>
    <t>90101130173641200000</t>
  </si>
  <si>
    <t>90101130383213000000</t>
  </si>
  <si>
    <t>90101137009010000000</t>
  </si>
  <si>
    <t>Другие вопросы в области культуры, кинематографии</t>
  </si>
  <si>
    <t>Спорт высших достижений</t>
  </si>
  <si>
    <t>Прочие неналоговые доходы</t>
  </si>
  <si>
    <t>90607020652610000620</t>
  </si>
  <si>
    <t>000 2 19 00000 00 0000 150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</si>
  <si>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</si>
  <si>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901 2 02 30024 14 0025 150</t>
  </si>
  <si>
    <t>901 2 02 30024 14 0042 150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</si>
  <si>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</si>
  <si>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созданию административных комиссий)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</si>
  <si>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</si>
  <si>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округов</t>
  </si>
  <si>
    <t>182 1 05 04060 02 0000 110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</si>
  <si>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</si>
  <si>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</si>
  <si>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901 2 19 60010 14 0000 150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</si>
  <si>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</si>
  <si>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906 2 19 45050 14 0000 150</t>
  </si>
  <si>
    <t>906 2 19 45303 14 0000 150</t>
  </si>
  <si>
    <t>906 2 19 45179 14 0000 150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</si>
  <si>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округов</t>
  </si>
  <si>
    <t>908 2 19 60010 14 0000 150</t>
  </si>
  <si>
    <t>Прочие неналоговые доходы бюджетов муниципальных округов (плата за размещение объектов, виды которых устанавливаются Правительством Российской Федерации, на землях и земельных участках, государственная собственность на которые не разграничена, без предоставления земельных участков и установления сервитутов, публичных сервитутов)</t>
  </si>
  <si>
    <t>902 1 17 05040 14 0016 180</t>
  </si>
  <si>
    <t>Дотации бюджетам муниципальных округов на выравнивание бюджетной обеспеченности из бюджета субъекта Российской Федерации</t>
  </si>
  <si>
    <t>919 2 02 15001 14 0000 150</t>
  </si>
  <si>
    <t>Дотации бюджетам муниципальных округов на поддержку мер по обеспечению сбалансированности бюджетов</t>
  </si>
  <si>
    <t>919 2 02 15002 14 0000 150</t>
  </si>
  <si>
    <t>Субсидии бюджетам муниципальных округов на софинансирование капитальных вложений в объекты муниципальной собственности</t>
  </si>
  <si>
    <t>901 2 02 20077 14 0000 150</t>
  </si>
  <si>
    <t>Субсидии бюджетам муниципальных округов на государственную поддержку организаций, входящих в систему спортивной подготовки</t>
  </si>
  <si>
    <t>915 2 02 25081 14 0000 150</t>
  </si>
  <si>
    <t>Субсидии бюджетам муниципальных округов на поддержку отрасли культуры</t>
  </si>
  <si>
    <t>908 2 02 25519 14 0000 150</t>
  </si>
  <si>
    <t>90600000000000000000</t>
  </si>
  <si>
    <t>90601000000000000000</t>
  </si>
  <si>
    <t>90109000000000000000</t>
  </si>
  <si>
    <t>Единый налог на вмененный доход для отдельных видов деятельности</t>
  </si>
  <si>
    <t>Доходы от использования имущества, находящегося в государственной и муниципальной собственности</t>
  </si>
  <si>
    <t>91511030000000000000</t>
  </si>
  <si>
    <t>90201130273011000240</t>
  </si>
  <si>
    <t>90201137009010000320</t>
  </si>
  <si>
    <t>90203100232610002240</t>
  </si>
  <si>
    <t>90204060221210000240</t>
  </si>
  <si>
    <t>КУЛЬТУРА, КИНЕМАТОГРАФИЯ</t>
  </si>
  <si>
    <t>Обеспечение мероприятий по укреплению и развитию материально-технической базы муниципальных учреждений культуры (предоставление государственной поддержки на конкурсной основе муниципальным учреждениям культуры Свердловской области на поддержку любительских творческих коллективов)</t>
  </si>
  <si>
    <t>90104120125410000000</t>
  </si>
  <si>
    <t>Проведение независимой оценки (переоценки) рыночной стоимости в отношении земельных участков</t>
  </si>
  <si>
    <t>90204070232610001000</t>
  </si>
  <si>
    <t>90204070232610001240</t>
  </si>
  <si>
    <t>91511021511910000000</t>
  </si>
  <si>
    <t>91511021511910000620</t>
  </si>
  <si>
    <t>Функционирование высшего должностного лица субъекта Российской Федерации и муниципального образования</t>
  </si>
  <si>
    <t>91301067009011000000</t>
  </si>
  <si>
    <t>Организация предоставления дополнительного образования детям в сфере искусств</t>
  </si>
  <si>
    <t>Обеспечение мероприятий по безопасности на водных объектах</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</si>
  <si>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</si>
  <si>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000 2 02 20000 00 0000 150</t>
  </si>
  <si>
    <t>000 2 00 00000 00 0000 000</t>
  </si>
  <si>
    <t>Поддержка муниципальных учреждений спортивной направленности по адаптивной физической культуре и спорту</t>
  </si>
  <si>
    <t>Реализация дополнительных образовательных программ спортивной подготовки</t>
  </si>
  <si>
    <t>Государственная поддержка организаций, входящих в систему спортивной подготовки</t>
  </si>
  <si>
    <t>90105030317410003000</t>
  </si>
  <si>
    <t>90105030317410003240</t>
  </si>
  <si>
    <t>90103100352313000110</t>
  </si>
  <si>
    <t>90103100352313000240</t>
  </si>
  <si>
    <t>90103100352410000240</t>
  </si>
  <si>
    <t>90103140110310000240</t>
  </si>
  <si>
    <t>90103140115110000630</t>
  </si>
  <si>
    <t>90104050310442П10240</t>
  </si>
  <si>
    <t>90104050319642П00240</t>
  </si>
  <si>
    <t>90104080194710000240</t>
  </si>
  <si>
    <t>90104080196110000240</t>
  </si>
  <si>
    <t>90104090329910000850</t>
  </si>
  <si>
    <t>90104120125310000630</t>
  </si>
  <si>
    <t>90104120125410000630</t>
  </si>
  <si>
    <t>90105030310110000240</t>
  </si>
  <si>
    <t>90105030310210000240</t>
  </si>
  <si>
    <t>90105050362513000110</t>
  </si>
  <si>
    <t>90105050362513000240</t>
  </si>
  <si>
    <t>90808040862913000240</t>
  </si>
  <si>
    <t>90808040862913000850</t>
  </si>
  <si>
    <t>91201037009011000120</t>
  </si>
  <si>
    <t>91201037009011000240</t>
  </si>
  <si>
    <t>Комплексное благоустройство и ремонт дворовых территорий многоквартирных домов</t>
  </si>
  <si>
    <t>Проведение мероприятий по энергосбережению и повышение энергетической эффективности</t>
  </si>
  <si>
    <t>Капитальный ремонт общего имущества в многоквартирных домах</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</si>
  <si>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</si>
  <si>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</si>
  <si>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90204120214310000240</t>
  </si>
  <si>
    <t>90204120215210000240</t>
  </si>
  <si>
    <t>90204120217110000240</t>
  </si>
  <si>
    <t>90205010221410000240</t>
  </si>
  <si>
    <t>90205010221510000240</t>
  </si>
  <si>
    <t>90205010221610000240</t>
  </si>
  <si>
    <t>182 1 01 02140 01 1000 110</t>
  </si>
  <si>
    <t>Создание трудовых отрядов из несовершеннолетних граждан для выполнения работ по благоустройству и озеленению города с целью социально-трудовой адаптации</t>
  </si>
  <si>
    <t>90112020000000000000</t>
  </si>
  <si>
    <t>90112020153013000000</t>
  </si>
  <si>
    <t>90110060372849100000</t>
  </si>
  <si>
    <t>ЗДРАВООХРАНЕНИЕ</t>
  </si>
  <si>
    <t>Другие вопросы в области здравоохранения</t>
  </si>
  <si>
    <t>СОЦИАЛЬНАЯ ПОЛИТИКА</t>
  </si>
  <si>
    <t>Социальное обеспечение населения</t>
  </si>
  <si>
    <t>91900000000000000000</t>
  </si>
  <si>
    <t>91901000000000000000</t>
  </si>
  <si>
    <t>91901060000000000000</t>
  </si>
  <si>
    <t>91901061931811000000</t>
  </si>
  <si>
    <t>91901130000000000000</t>
  </si>
  <si>
    <t>Доходы от оказания платных услуг и компенсации затрат государства</t>
  </si>
  <si>
    <t>901090901А6210000000</t>
  </si>
  <si>
    <t>Другие вопросы в области образования</t>
  </si>
  <si>
    <t>90109090000000000000</t>
  </si>
  <si>
    <t>90101137001910000240</t>
  </si>
  <si>
    <t>90105027009010700000</t>
  </si>
  <si>
    <t>90105027009010700240</t>
  </si>
  <si>
    <t>90607070634210000000</t>
  </si>
  <si>
    <t>90607070634210000620</t>
  </si>
  <si>
    <t>90808010832010000000</t>
  </si>
  <si>
    <t>90808010832010000620</t>
  </si>
  <si>
    <t>91511021512210000000</t>
  </si>
  <si>
    <t>91511021512210000620</t>
  </si>
  <si>
    <t>90110000000000000000</t>
  </si>
  <si>
    <t>90110030000000000000</t>
  </si>
  <si>
    <t>90110030163117000000</t>
  </si>
  <si>
    <t>Услуги связи</t>
  </si>
  <si>
    <t>Иные выплаты текущего характера организациям</t>
  </si>
  <si>
    <t>Увеличение стоимости прочих материальных запасов</t>
  </si>
  <si>
    <t>Коммунальные услуги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</si>
  <si>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</si>
  <si>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</si>
  <si>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Администрация Кушвинского муниципального округа</t>
  </si>
  <si>
    <t>Глава Кушвинского муниципального округа</t>
  </si>
  <si>
    <t>Выплата пенсии за выслугу лет лицам, замещавшим муниципальные должности Кушвинского муниципального округа на постоянной основе, и лицам, замещавшим должности муниципальной службы в органах местного самоуправления Кушвинского муниципального округа</t>
  </si>
  <si>
    <t>Гражданская оборона</t>
  </si>
  <si>
    <t>Обеспечение первичных мер пожарной безопасности на территории Кушвинского муниципального округа</t>
  </si>
  <si>
    <t>Профилактика экстремизма и терроризма в Кушвинском муниципальном округе</t>
  </si>
  <si>
    <t>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Кушвинского муниципального округа</t>
  </si>
  <si>
    <t>Осуществление контроля регулярных пассажирских перевозок с использованием автоматизированной информационной системы</t>
  </si>
  <si>
    <t>Приобретение подвижного состава пассажирского транспорта общего пользования</t>
  </si>
  <si>
    <t>Безвозмездные перечисления некоммерческим организациям и физическим лицам - производителям товаров, работ и услуг на производство</t>
  </si>
  <si>
    <t>Устройство тротуара, расположенного в Свердловской области, г. Кушва, ул. Кооперативная (участок от ул. К. Маркса до пер. Рабочий)</t>
  </si>
  <si>
    <t>Капитальный ремонт проезда, расположенного в Свердловской области, г. Кушва (участок от ул. Строителей № 12 до ул. Красноармейская 9А (Управление образования КГО))</t>
  </si>
  <si>
    <t>000 2 02 10000 00 0000 150</t>
  </si>
  <si>
    <t>Изготовление информационных материалов (памятки, брошюры, буклеты, листовки, световозвращающие фликеры) по профилактике недопущения дорожно-транспортных происшествий, в том числе с участием детей</t>
  </si>
  <si>
    <t>Переселение граждан из аварийного жилищного фонда</t>
  </si>
  <si>
    <t>90205010000000000000</t>
  </si>
  <si>
    <t>90205010221410000000</t>
  </si>
  <si>
    <t>90205010221510000000</t>
  </si>
  <si>
    <t>90205020000000000000</t>
  </si>
  <si>
    <t>90607010610145120000</t>
  </si>
  <si>
    <t>90110030373010000000</t>
  </si>
  <si>
    <t>90110060000000000000</t>
  </si>
  <si>
    <t>90110060163210000000</t>
  </si>
  <si>
    <t>Осуществление мероприятий направленных на соблюдение требований и норм пожарной безопасности</t>
  </si>
  <si>
    <t>Мероприятия по поддержке талантливой и способной молодежи</t>
  </si>
  <si>
    <t>Организация библиотечного обслуживания населения, формирование и хранение библиотечных фондов муниципальных библиотек</t>
  </si>
  <si>
    <t>Организация предоставления услуг (выполнения работ) в сфере физической культуры и спорта</t>
  </si>
  <si>
    <t>Обеспечение персонифицированного финансирования дополнительного образования детей</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</si>
  <si>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</si>
  <si>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мниципальных округов от возврата автономными учреждениями остатков субсидий прошлых лет</t>
  </si>
  <si>
    <t>182 1 05 03010 01 1000 110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</si>
  <si>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</si>
  <si>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915 1 17 15020 14 0180 150</t>
  </si>
  <si>
    <t>915 1 17 15020 14 0179 150</t>
  </si>
  <si>
    <t>Инициативные платежи, зачисляемые в бюджеты муниципальных округов (реализация проекта инициативного бюджетирования "Вместе за здоровьем" (средства населения)</t>
  </si>
  <si>
    <t>Инициативные платежи, зачисляемые в бюджеты муниципальных округов (реализация проекта инициативного бюджетирования "Вместе за здоровьем" (средства юридических лиц и (или) индивидуальных предпринимателей)</t>
  </si>
  <si>
    <t>Строительство блочно-модульной газовой котельной по адресу: Свердловская область, г. Кушва, ул. Рабочая 69</t>
  </si>
  <si>
    <t>Приобретение, монтаж, капитальный и текущий ремонт котлового и насосного оборудования, замена запорной арматуры на тепловых сетях для подготовки объектов теплоснабжения в г. Кушве к отопительному сезону</t>
  </si>
  <si>
    <t>Благоустройство территории в месте установки стелы, посвященной награждению г. Кушвы, расположенной по адресу: Свердловская область, г. Кушва, ул. Станционная, площадь "Привокзальная"</t>
  </si>
  <si>
    <t>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t>
  </si>
  <si>
    <t>Строительство сетей наружного освещения по пер. Гаревский (участок от ул. Набережная до ул. Калинина), участок от ул. Калинина д. № 140 до ул. Пионеров, пос. Баранчинский, Свердловская область</t>
  </si>
  <si>
    <t>Предоставление социальной выплаты отдельным категориям граждан, проживающим на территории Кушвинского муниципального округа, с целью возмещения затрат на приобретение колотых дров</t>
  </si>
  <si>
    <t>Формирование земельных участков под объектами казны, бесхозяйными, выморочными объектами, находящихся в не разграниченной государственной или муниципальной собственности</t>
  </si>
  <si>
    <t>Cубсидии муниципальному унитарному предприятию Кушвинского муниципального округа "Теплодом" на финансовое обеспечение затрат, связанных с обеспечением бесперебойного функционирования объектов теплоснабжения, находящихся в собственности Кушвинского муниципального округа</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</si>
  <si>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</si>
  <si>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Разработка проектно-сметной документации на проведение капитального ремонта муниципальных учреждений, подведомственных Управлению образования Кушвинского муниципального округа (в том числе проведение экспертизы, проведение обследований, получение заключений, проведение кадастровых работ)</t>
  </si>
  <si>
    <t>90105020331316000000</t>
  </si>
  <si>
    <t>90105020331316000410</t>
  </si>
  <si>
    <t>90105020331410000000</t>
  </si>
  <si>
    <t>90105020331410000240</t>
  </si>
  <si>
    <t>90105030317410002000</t>
  </si>
  <si>
    <t>90105030317410002240</t>
  </si>
  <si>
    <t>90105030338616000000</t>
  </si>
  <si>
    <t>90105030338616000410</t>
  </si>
  <si>
    <t>90110030373517000000</t>
  </si>
  <si>
    <t>90110030373517000310</t>
  </si>
  <si>
    <t>90110060372649200850</t>
  </si>
  <si>
    <t>90204120210210000000</t>
  </si>
  <si>
    <t>90204120210210000240</t>
  </si>
  <si>
    <t>9020501029И216000000</t>
  </si>
  <si>
    <t>9020501029И216000410</t>
  </si>
  <si>
    <t>9020501029И216000850</t>
  </si>
  <si>
    <t>90205020229110000000</t>
  </si>
  <si>
    <t>90205020229110000810</t>
  </si>
  <si>
    <t>90607020672110000000</t>
  </si>
  <si>
    <t>90607020672110000620</t>
  </si>
  <si>
    <t>90607030643010000000</t>
  </si>
  <si>
    <t>90607030643010000350</t>
  </si>
  <si>
    <t>90808040862811000830</t>
  </si>
  <si>
    <t>Безвозмездные перечисления иным нефинансовым организациям (за исключением нефинансовых организаций государственного сектора) на продукцию</t>
  </si>
  <si>
    <t>91511021513548270620</t>
  </si>
  <si>
    <t>915110215135Z8270620</t>
  </si>
  <si>
    <t>Строительство объекта "Система водоснабжения г. Кушва от Половинкинского участка подземных вод"</t>
  </si>
  <si>
    <t>90101130383213000240</t>
  </si>
  <si>
    <t>90101130383213000850</t>
  </si>
  <si>
    <t>90101137009010000320</t>
  </si>
  <si>
    <t>90102030174651180120</t>
  </si>
  <si>
    <t>Строительство сетей наружного освещения г. Кушва: Серебрянский проезд (от путепровода до ул. Путейцев, д. № 34); ул. Декабристов (от ул. Путейцев, д. № 34 до ул. Декабристов, д. № 45); автомобильная дорога (от ул. Декабристов, д. № 45 до ул. 70 лет Октября); ул. Чехова (от ул. Путейцев, д. № 34 до ул. Чехова, д. № 8); ул. Пархоменко (от д. № 14 до д. № 28) (в том числе разработка проектно-сметной документации, проведение экспертизы, получение заключений, осуществление строительного контроля и авторского надзора)</t>
  </si>
  <si>
    <t>Формирование земельных участков для проведения торгов под строительство</t>
  </si>
  <si>
    <t>Обеспечение мероприятий по укреплению и развитию материально-технической базы муниципальных учреждений культуры</t>
  </si>
  <si>
    <t>Информатизация муниципальных музеев, в том числе приобретение компьютерного оборудования и лицензионного программного обеспечения, подключение Кушвинского краеведческого музея к сети Интернет</t>
  </si>
  <si>
    <t>Реализация дополнительных общеразвивающих программ в области физической культуры и спорта</t>
  </si>
  <si>
    <t>90105010391116000000</t>
  </si>
  <si>
    <t>90105010391116000410</t>
  </si>
  <si>
    <t>90105020333916000000</t>
  </si>
  <si>
    <t>90105020333916000410</t>
  </si>
  <si>
    <t>90105020333942200000</t>
  </si>
  <si>
    <t>90105020333942200410</t>
  </si>
  <si>
    <t>901050203339Z2200000</t>
  </si>
  <si>
    <t>901050203339Z2200410</t>
  </si>
  <si>
    <t>90105030313410000000</t>
  </si>
  <si>
    <t>90105030313410000240</t>
  </si>
  <si>
    <t>Работы, услуги по содержанию имущества</t>
  </si>
  <si>
    <t>Оказание поддержки на конкурсной основе лучшим работникам муниципальных учреждений в сфере культуры и искусства, в том числе находящихся на территориях сельских поселений Свердловской области</t>
  </si>
  <si>
    <t>Премии и гранты</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</si>
  <si>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</si>
  <si>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Организация предоставления дополнительного образования детей в муниципальных организациях дополнительного образования</t>
  </si>
  <si>
    <t>Молодежная политика</t>
  </si>
  <si>
    <t>Земельный налог</t>
  </si>
  <si>
    <t>Государственная пошлина</t>
  </si>
  <si>
    <t>Периодичность: месячная</t>
  </si>
  <si>
    <t>Глава по БК</t>
  </si>
  <si>
    <t>90204120217110000000</t>
  </si>
  <si>
    <t>Код стро-ки</t>
  </si>
  <si>
    <t>Код расхода
по бюджетной классификации</t>
  </si>
  <si>
    <t>Утвержденные 
бюджетные 
назначения</t>
  </si>
  <si>
    <t>Реализация мероприятий по поэтапному внедрению Всероссийского физкультурно-спортивного комплекса "Готов к труду и обороне" (ГТО)</t>
  </si>
  <si>
    <t>Устройство тротуара г. Кушва, переулок Безымянный (участок от ул. Путейцев до ул. Пархоменко; от ул. Студенческая до ул. 70 лет Октября)</t>
  </si>
  <si>
    <t>Капитальный ремонт автомобильной дороги, расположенной в Свердловской области, Кушвинском муниципальном округе, пос. Баранчинский, ул. Победы</t>
  </si>
  <si>
    <t>Разработка проектно-сметной документации по благоустройству территории, предназначенной для проведения ярмарок на территории Кушвинского муниципального округа (г. Кушва, ул. Союзов)</t>
  </si>
  <si>
    <t>Разработка документации по планировке территории для жилищного строительства и инженерной инфраструктуры</t>
  </si>
  <si>
    <t>Расходы, зарезервированные на реализацию проектов инициативного бюджетирования с целью реализации на территории Кушвинского муниципального округа муниципальной практики по развитию инициативного бюджетирования без привлечения средств областного бюджета</t>
  </si>
  <si>
    <t>Установка контейнерных площадок на территории Кушвинского муниципального округа</t>
  </si>
  <si>
    <t>Резервный фонд администрации Кушвинского муниципального округа</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</si>
  <si>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</si>
  <si>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902 1 08 07150 01 1000 110</t>
  </si>
  <si>
    <t>Проведение кадастровых работ и составление акта обследования демонтированных объектов капитального строительства</t>
  </si>
  <si>
    <t>Проведение комплексных кадастровых работ</t>
  </si>
  <si>
    <t>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t>
  </si>
  <si>
    <t>Техническое обслуживание, содержание и ремонт пожарных гидрантов, находящихся в собственности Кушвинского муниципального округа</t>
  </si>
  <si>
    <t>Содержание гидротехнических сооружений, находящихся в собственности Кушвинского муниципального округа</t>
  </si>
  <si>
    <t>Муниципальная геоинформационная система Кушвинского муниципального округа</t>
  </si>
  <si>
    <t>Расходы на содержание общего имущества многоквартирного дома в части доли Кушвинского муниципального округа как собственника помещений в многоквартирном доме</t>
  </si>
  <si>
    <t>Разработка (корректировка) схем теплоснабжения, водоснабжения и водоотведения Кушвинского муниципального округа</t>
  </si>
  <si>
    <t>Капитальный ремонт сетей водоотведения Кушвинского муниципального округа</t>
  </si>
  <si>
    <t>Мероприятия по замене насосного оборудования и диспетчеризации работы оборудования КНС № 6, № 7 г. Кушвы</t>
  </si>
  <si>
    <t>Работы по ремонту и содержанию канализационных и водопроводных колодцев, расположенных на территории Кушвинского муниципального округа</t>
  </si>
  <si>
    <t>Капитальный ремонт напорного коллектора от КНС-7 до ул. Коммуны г. Кушвы</t>
  </si>
  <si>
    <t>Капитальный ремонт участков квартальных водопроводных сетей в г. Кушве</t>
  </si>
  <si>
    <t>Разработка проекта зон санитарной охраны источников питьевого и хозяйственно-бытового водоснабжения Кушвинского муниципального округа</t>
  </si>
  <si>
    <t>Прочие субсидии бюджетам муниципальных округов (поддержка муниципальных учреждений спортивной направленности по адаптивной физической культуре и спорту)</t>
  </si>
  <si>
    <t>908 2 02 29 999 14 0161 150</t>
  </si>
  <si>
    <t>915 2 02 29 999 14 0175 150</t>
  </si>
  <si>
    <t>Прочие субсидии бюджетам муниципальных округов (государственная поддержка муниципальных организаций, реализующих дополнительные образовательные программы спортивной подготовки)</t>
  </si>
  <si>
    <t>Субвенции бюджетам муниципальных округов на предоставление гражданам субсидий на оплату жилого помещения и коммунальных услуг</t>
  </si>
  <si>
    <t>901 2 02 30022 14 0000 150</t>
  </si>
  <si>
    <t>901 2 02 30024 14 0024 150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</si>
  <si>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</si>
  <si>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919 01 03 01 00 14 0000 710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</si>
  <si>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</si>
  <si>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Погашение бюджетами муниципальных округов кредитов из других бюджетов бюджетной системы Российской Федерации в валюте Российской Федерации</t>
  </si>
  <si>
    <t>Увеличение прочих остатков денежных средств бюджетов муниципальных округов</t>
  </si>
  <si>
    <t>Уменьшение прочих остатков денежных средств бюджетов муниципальных округов</t>
  </si>
  <si>
    <t>Кушвинский муниципальный округ</t>
  </si>
  <si>
    <t>65534000</t>
  </si>
  <si>
    <t>Невыясненные поступления, зачисляемые в бюджеты муниципальных округов</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</si>
  <si>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</si>
  <si>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Доходы бюджетов муниципальных округов от возврата организациями остатков субсидий прошлых лет</t>
  </si>
  <si>
    <t>90201130221010000000</t>
  </si>
  <si>
    <t>Финансовое обеспечение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</si>
  <si>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902050202А6013000850</t>
  </si>
  <si>
    <t>Субвенции бюджетам бюджетной системы Российской Федерации</t>
  </si>
  <si>
    <t>Код бюджетной классификации</t>
  </si>
  <si>
    <t>Организация уличного освещения</t>
  </si>
  <si>
    <t>Мероприятия по благоустройству</t>
  </si>
  <si>
    <t>90104080000000000000</t>
  </si>
  <si>
    <t>ОХРАНА ОКРУЖАЮЩЕЙ СРЕДЫ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</si>
  <si>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</si>
  <si>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Предоставление субсидий некоммерческим организациям, образующим инфраструктуру поддержки малого и среднего предпринимательства на обеспечение деятельности, пропаганду и популяризацию предпринимательской деятельности</t>
  </si>
  <si>
    <t>Платежи при пользовании природными ресурсами</t>
  </si>
  <si>
    <t>Руководитель финансово-</t>
  </si>
  <si>
    <t>69520457</t>
  </si>
  <si>
    <t>Доходы бюджета - всего</t>
  </si>
  <si>
    <t xml:space="preserve">Единица измерения: руб. </t>
  </si>
  <si>
    <t>Налоговые и неналоговые доходы</t>
  </si>
  <si>
    <t>Другие вопросы в области национальной безопасности и правоохранительной деятельности</t>
  </si>
  <si>
    <t>90200000000000000000</t>
  </si>
  <si>
    <t>90201000000000000000</t>
  </si>
  <si>
    <t>90201130000000000000</t>
  </si>
  <si>
    <t>90201130221610000000</t>
  </si>
  <si>
    <t>Охрана семьи и детства</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</si>
  <si>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</si>
  <si>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</si>
  <si>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Функционирование законодательных (представительных) органов государственной власти и представительных органов муниципальных образований</t>
  </si>
  <si>
    <t>91307057001311100240</t>
  </si>
  <si>
    <t>91307057009011000000</t>
  </si>
  <si>
    <t>91307057009011000240</t>
  </si>
  <si>
    <t>91511011510213000000</t>
  </si>
  <si>
    <t>91511011510213000620</t>
  </si>
  <si>
    <t>Осуществление меры материального стимулирования граждан, заключивших договор о целевом обучении по образовательной программе среднего профессионального или высшего образования с дальнейшим обязательством трудоустройства в образовательные организации в отношении которых полномочия учредителя осуществляет Управление образования Кушвинского муниципального округа</t>
  </si>
  <si>
    <t>Иные выплаты населению</t>
  </si>
  <si>
    <t>Организация отдыха и оздоровления детей в Кушвинском муниципальном округе</t>
  </si>
  <si>
    <t>Обеспечение подвоза учащихся на новогодние мероприятия для детей, родители (законные представители) которых принимают (принимали) участие в специальной военной операции</t>
  </si>
  <si>
    <t>Управление культуры Кушвинского муниципального округа</t>
  </si>
  <si>
    <t>Обеспечение мероприятий, направленных на поддержку творческих проектов, одаренных детей и молодежи в Кушвинском муниципальном округе</t>
  </si>
  <si>
    <t>Предоставление субсидий муниципальным образовательным организациям (учреждениям) Кушвинского муниципального округа на модернизацию материально-технической и фондовой базы</t>
  </si>
  <si>
    <t>Устройство ограждения территории МАУ ДО КГО "Кушвинская детская музыкальная школа" по адресу: г. Кушва, ул. Луначарского, 5</t>
  </si>
  <si>
    <t>Реализация проекта инициативного бюджетирования "Отражение русской души" (за счет средств, источником которых являются собственные доходы бюджета Кушвинского муниципального округа)</t>
  </si>
  <si>
    <t>Обеспечение мероприятий по реализации мер противодействия распространению наркомании, алкоголизма и токсикомании, профилактики правонарушений на территории Кушвинского муниципального округа</t>
  </si>
  <si>
    <t>Реализация мероприятий в сфере культуры, направленных на патриотическое воспитание граждан Кушвинского муниципального округа</t>
  </si>
  <si>
    <t>Информатизация муниципальных библиотек, приобретение компьютерного оборудования и лицензионного программного обеспечения, подключение муниципальных библиотек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 на 2025 год</t>
  </si>
  <si>
    <t>Государственная поддержка лучших сельских учреждений культуры и лучших работников сельских учреждений культуры</t>
  </si>
  <si>
    <t>Проведение семинаров, конференций, форумов Кушвинским краеведческим музеем</t>
  </si>
  <si>
    <t>Административно-хозяйственное обеспечение деятельности отраслевого органа Управления культуры Кушвинского муниципального округа</t>
  </si>
  <si>
    <t>Дума Кушвинского муниципального округа</t>
  </si>
  <si>
    <t>Депутаты Думы Кушвинского муниципального округа</t>
  </si>
  <si>
    <t>Председатель Думы Кушвинского муниципального округа</t>
  </si>
  <si>
    <t>Счетная палата Кушвинского муниципального округа</t>
  </si>
  <si>
    <t>Председатель Счетной палаты Кушвинского муниципального округа</t>
  </si>
  <si>
    <t>Управление физической культуры и спорта Кушвинского муниципального округа</t>
  </si>
  <si>
    <t>Осуществление мероприятий, направленных на соблюдение требований и норм пожарной безопасности</t>
  </si>
  <si>
    <t>Реализация проекта инициативного бюджетирования "Вместе за здоровьем" (за счет средств, источником которых являются собственные доходы бюджета Кушвинского муниципального округа)</t>
  </si>
  <si>
    <t>Государственная поддержка муниципальных организаций, реализующих дополнительные образовательные программы спортивной подготовки</t>
  </si>
  <si>
    <t>Финансовое управление Кушвинского муниципального округа</t>
  </si>
  <si>
    <t>90103090000000000000</t>
  </si>
  <si>
    <t>90103090110110000000</t>
  </si>
  <si>
    <t>90103090110110000240</t>
  </si>
  <si>
    <t>90104060000000000000</t>
  </si>
  <si>
    <t>90104060116710000000</t>
  </si>
  <si>
    <t>90104060116710000240</t>
  </si>
  <si>
    <t>90104080197110000000</t>
  </si>
  <si>
    <t>90104080197110000240</t>
  </si>
  <si>
    <t>90104080197210000000</t>
  </si>
  <si>
    <t>90104080197210000810</t>
  </si>
  <si>
    <t>9010409032179Д001000</t>
  </si>
  <si>
    <t>9010409032179Д001240</t>
  </si>
  <si>
    <t>9010409032199Д003000</t>
  </si>
  <si>
    <t>9010409032199Д003240</t>
  </si>
  <si>
    <t>9010409032469Д801000</t>
  </si>
  <si>
    <t>9010409032469Д801240</t>
  </si>
  <si>
    <t>9010409032569Д010000</t>
  </si>
  <si>
    <t>9010409032569Д010240</t>
  </si>
  <si>
    <t>9010409032569Д042000</t>
  </si>
  <si>
    <t>9010409032569Д042240</t>
  </si>
  <si>
    <t>9010409032629Д013000</t>
  </si>
  <si>
    <t>9010409032629Д013240</t>
  </si>
  <si>
    <t>9010409032709Д019000</t>
  </si>
  <si>
    <t>9010409032709Д019240</t>
  </si>
  <si>
    <t>9010409032719Д020000</t>
  </si>
  <si>
    <t>9010409032719Д020240</t>
  </si>
  <si>
    <t>9010409032729Д021000</t>
  </si>
  <si>
    <t>9010409032729Д021240</t>
  </si>
  <si>
    <t>9010409032939Д023000</t>
  </si>
  <si>
    <t>9010409032939Д023240</t>
  </si>
  <si>
    <t>90104120143910000000</t>
  </si>
  <si>
    <t>90104120143910000240</t>
  </si>
  <si>
    <t>90104120146910000000</t>
  </si>
  <si>
    <t>90104120146910000240</t>
  </si>
  <si>
    <t>90104127001010002000</t>
  </si>
  <si>
    <t>90104127001010002870</t>
  </si>
  <si>
    <t>90105020330516001000</t>
  </si>
  <si>
    <t>90105020330516001240</t>
  </si>
  <si>
    <t>901050303174Z2400000</t>
  </si>
  <si>
    <t>901050303174Z2400240</t>
  </si>
  <si>
    <t>9010503031И410001000</t>
  </si>
  <si>
    <t>9010503031И410001240</t>
  </si>
  <si>
    <t>9010503031И455550000</t>
  </si>
  <si>
    <t>9010503031И455550240</t>
  </si>
  <si>
    <t>90105030338716000000</t>
  </si>
  <si>
    <t>90105030338716000410</t>
  </si>
  <si>
    <t>90105030338816000000</t>
  </si>
  <si>
    <t>90105030338816000410</t>
  </si>
  <si>
    <t>90201130223810000000</t>
  </si>
  <si>
    <t>90201130223810000240</t>
  </si>
  <si>
    <t>90201130224510000000</t>
  </si>
  <si>
    <t>90201130224510000240</t>
  </si>
  <si>
    <t>90201137000541500000</t>
  </si>
  <si>
    <t>90201137000541500240</t>
  </si>
  <si>
    <t>9020501029И210000000</t>
  </si>
  <si>
    <t>9020501029И210000240</t>
  </si>
  <si>
    <t>90205020226410000000</t>
  </si>
  <si>
    <t>90205020226410000240</t>
  </si>
  <si>
    <t>90205020226610000000</t>
  </si>
  <si>
    <t>90205020226610000240</t>
  </si>
  <si>
    <t>902050202Б9610000000</t>
  </si>
  <si>
    <t>902050202Б9610000240</t>
  </si>
  <si>
    <t>902050202БИ310000000</t>
  </si>
  <si>
    <t>902050202БИ310000240</t>
  </si>
  <si>
    <t>902050202БИ351540000</t>
  </si>
  <si>
    <t>902050202БИ351540240</t>
  </si>
  <si>
    <t>90607020620645410000</t>
  </si>
  <si>
    <t>90607020620645410620</t>
  </si>
  <si>
    <t>906070206206Z5410000</t>
  </si>
  <si>
    <t>906070206206Z5410620</t>
  </si>
  <si>
    <t>90607030632310000000</t>
  </si>
  <si>
    <t>90607030632310000610</t>
  </si>
  <si>
    <t>90607030632310000620</t>
  </si>
  <si>
    <t>90607030632310000630</t>
  </si>
  <si>
    <t>90607030632310000810</t>
  </si>
  <si>
    <t>90607070634348600000</t>
  </si>
  <si>
    <t>90607070634348600620</t>
  </si>
  <si>
    <t>906070706343Z8600000</t>
  </si>
  <si>
    <t>906070706343Z8600620</t>
  </si>
  <si>
    <t>90607090644110000000</t>
  </si>
  <si>
    <t>90607090644110000360</t>
  </si>
  <si>
    <t>90607090665610000000</t>
  </si>
  <si>
    <t>90607090665610000620</t>
  </si>
  <si>
    <t>90807030821610000000</t>
  </si>
  <si>
    <t>90807030821610000620</t>
  </si>
  <si>
    <t>90807030825510000000</t>
  </si>
  <si>
    <t>90807030825510000620</t>
  </si>
  <si>
    <t>90807030825810003000</t>
  </si>
  <si>
    <t>90807030825810003620</t>
  </si>
  <si>
    <t>90808010810510000610</t>
  </si>
  <si>
    <t>90808010810546610000</t>
  </si>
  <si>
    <t>90808010810546610620</t>
  </si>
  <si>
    <t>908080108105Z6610000</t>
  </si>
  <si>
    <t>908080108105Z6610620</t>
  </si>
  <si>
    <t>90808010810646192000</t>
  </si>
  <si>
    <t>90808010810646192610</t>
  </si>
  <si>
    <t>908080108106Z6192000</t>
  </si>
  <si>
    <t>908080108106Z6192610</t>
  </si>
  <si>
    <t>908080108159L5197000</t>
  </si>
  <si>
    <t>908080108159L5197620</t>
  </si>
  <si>
    <t>90808010835610000000</t>
  </si>
  <si>
    <t>90808010835610000620</t>
  </si>
  <si>
    <t>90808010842210000000</t>
  </si>
  <si>
    <t>90808010842210000610</t>
  </si>
  <si>
    <t>91201037001211200000</t>
  </si>
  <si>
    <t>91201037001211200120</t>
  </si>
  <si>
    <t>91201037001211300000</t>
  </si>
  <si>
    <t>91201037001211300120</t>
  </si>
  <si>
    <t>91207000000000000000</t>
  </si>
  <si>
    <t>91207050000000000000</t>
  </si>
  <si>
    <t>91207057009011000000</t>
  </si>
  <si>
    <t>91207057009011000240</t>
  </si>
  <si>
    <t>91511021512148Г00000</t>
  </si>
  <si>
    <t>91511021512148Г00620</t>
  </si>
  <si>
    <t>915110215121Z8Г00000</t>
  </si>
  <si>
    <t>915110215121Z8Г00620</t>
  </si>
  <si>
    <t>91511021513110000000</t>
  </si>
  <si>
    <t>91511021513110000620</t>
  </si>
  <si>
    <t>91511021530510003000</t>
  </si>
  <si>
    <t>91511021530510003620</t>
  </si>
  <si>
    <t>915110315124L0810000</t>
  </si>
  <si>
    <t>915110315124L0810620</t>
  </si>
  <si>
    <t>91511031513648070000</t>
  </si>
  <si>
    <t>91511031513648070620</t>
  </si>
  <si>
    <t>915110315136Z8070000</t>
  </si>
  <si>
    <t>915110315136Z8070620</t>
  </si>
  <si>
    <t>000 2 19 00000 14 0000 150</t>
  </si>
  <si>
    <t>000 2 18 04000 14 0000 150</t>
  </si>
  <si>
    <t>000 2 18 00000 14 0000 150</t>
  </si>
  <si>
    <t>919 01 05 02 01 14 0000 610</t>
  </si>
  <si>
    <t>919 01 05 02 01 14 0000 510</t>
  </si>
  <si>
    <t>919 01 03 01 00 14 0000 810</t>
  </si>
  <si>
    <t>182 1 06 01020 14 0000 110</t>
  </si>
  <si>
    <t>Земельный налог с организаций, обладающих земельным участком, расположенным в границах муниципальных округов</t>
  </si>
  <si>
    <t>182 1 06 06032 14 0000 110</t>
  </si>
  <si>
    <t>Земельный налог с физических лиц, обладающих земельным участком, расположенным в границах муниципальных округов</t>
  </si>
  <si>
    <t>182 1 06 06042 14 0000 110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</si>
  <si>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</si>
  <si>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 (доходы, получаемые в виде арендной платы за земельные участки)</t>
  </si>
  <si>
    <t>Благоустройство детской площадки по ул. Ленина, г. Кушва</t>
  </si>
  <si>
    <t>90105030317410006000</t>
  </si>
  <si>
    <t>90105030317410006240</t>
  </si>
  <si>
    <t>019 1 16 01063 01 0000 140</t>
  </si>
  <si>
    <t>037 1 16 01063 01 0000 140</t>
  </si>
  <si>
    <t>019 1 16 01073 01 0000 140</t>
  </si>
  <si>
    <t>019 1 16 01143 01 0000 140</t>
  </si>
  <si>
    <t>019 1 16 01153 01 0000 140</t>
  </si>
  <si>
    <t>019 1 16 01173 01 0000 140</t>
  </si>
  <si>
    <t>019 1 16 01193 01 0000 140</t>
  </si>
  <si>
    <t>90105050000000000000</t>
  </si>
  <si>
    <t>90105050362513000000</t>
  </si>
  <si>
    <t>90106000000000000000</t>
  </si>
  <si>
    <t>Общее образование</t>
  </si>
  <si>
    <t>90607020620245310000</t>
  </si>
  <si>
    <t>90607020620245320000</t>
  </si>
  <si>
    <t>90607020620345400000</t>
  </si>
  <si>
    <t>90607030000000000000</t>
  </si>
  <si>
    <t>90607030630413000000</t>
  </si>
  <si>
    <t>Дотации бюджетам бюджетной системы Российской Федерации</t>
  </si>
  <si>
    <t>182 1 01 02010 01 0000 110</t>
  </si>
  <si>
    <t>000 1 00 00000 00 0000 000</t>
  </si>
  <si>
    <t>000 1 01 00000 00 0000 000</t>
  </si>
  <si>
    <t>90205000000000000000</t>
  </si>
  <si>
    <t>90808010811110000000</t>
  </si>
  <si>
    <t>90808010811110000350</t>
  </si>
  <si>
    <t>182 1 01 02130 01 0000 110</t>
  </si>
  <si>
    <t>000 2 02 40000 00 0000 150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</si>
  <si>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</si>
  <si>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</si>
  <si>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000 1 01 02000 01 0000 110</t>
  </si>
  <si>
    <t>Защита населения и территории от чрезвычайных ситуаций природного и техногенного характера, пожарная безопасность</t>
  </si>
  <si>
    <t>ОБСЛУЖИВАНИЕ ГОСУДАРСТВЕННОГО (МУНИЦИПАЛЬНОГО) ДОЛГА</t>
  </si>
  <si>
    <t>Обслуживание государственного (муниципального) внутреннего долга</t>
  </si>
  <si>
    <t>90808010810510000000</t>
  </si>
  <si>
    <t>90607090000000000000</t>
  </si>
  <si>
    <t>90607090641011000000</t>
  </si>
  <si>
    <t>90607090641113000000</t>
  </si>
  <si>
    <t>Иные межбюджетные трансферты</t>
  </si>
  <si>
    <t>90104050000000000000</t>
  </si>
  <si>
    <t>90104090000000000000</t>
  </si>
  <si>
    <t>Организация, проведение и участие в учебно-тренировочных сборах, спортивных соревнованиях и физкультурно-массовых мероприятиях</t>
  </si>
  <si>
    <t>90110030372649200000</t>
  </si>
  <si>
    <t>90110030372752500000</t>
  </si>
  <si>
    <t>90110030372849100000</t>
  </si>
  <si>
    <t>90110030372917000000</t>
  </si>
  <si>
    <t>91901117009010700870</t>
  </si>
  <si>
    <t>91913010000000000000</t>
  </si>
  <si>
    <t>Массовый спорт</t>
  </si>
  <si>
    <t>СРЕДСТВА МАССОВОЙ ИНФОРМАЦИИ</t>
  </si>
  <si>
    <t>Телевидение и радиовещание</t>
  </si>
  <si>
    <t>Периодическая печать и издательства</t>
  </si>
  <si>
    <t>000 1 17 00000 00 0000 000</t>
  </si>
  <si>
    <t>90105050362513000850</t>
  </si>
  <si>
    <t>90105050373110000240</t>
  </si>
  <si>
    <t>90106050130710000240</t>
  </si>
  <si>
    <t>901090901А6210000240</t>
  </si>
  <si>
    <t>90110030372649200320</t>
  </si>
  <si>
    <t>Организация предоставления общего образования и создание условий для содержания детей в муниципальных общеобразовательных организациях</t>
  </si>
  <si>
    <t>90201130222310000000</t>
  </si>
  <si>
    <t>90201130273011000000</t>
  </si>
  <si>
    <t>90201137009010000000</t>
  </si>
  <si>
    <t>90204000000000000000</t>
  </si>
  <si>
    <t>90204060000000000000</t>
  </si>
  <si>
    <t>90204060221210000000</t>
  </si>
  <si>
    <t>90204120000000000000</t>
  </si>
  <si>
    <t>91301130000000000000</t>
  </si>
  <si>
    <t>91301137009010000000</t>
  </si>
  <si>
    <t>90103100110210000000</t>
  </si>
  <si>
    <t>90103140000000000000</t>
  </si>
  <si>
    <t>90103140115110000000</t>
  </si>
  <si>
    <t>90104000000000000000</t>
  </si>
  <si>
    <t>Предоставление субсидий некоммерческим организациям, образующим инфраструктуру поддержки малого и среднего предпринимательства на оказание финансовой поддержки по возмещению части затрат, понесенных субъектами малого и среднего предпринимательства</t>
  </si>
  <si>
    <t>Осуществление государственного полномочия Свердловской области по созданию административных комиссий</t>
  </si>
  <si>
    <t>90112000000000000000</t>
  </si>
  <si>
    <t>90112010000000000000</t>
  </si>
  <si>
    <t>90112010153013000000</t>
  </si>
  <si>
    <t>90101050173751200000</t>
  </si>
  <si>
    <t>90101130000000000000</t>
  </si>
  <si>
    <t>90101130173446100000</t>
  </si>
  <si>
    <t>Профессиональная подготовка, переподготовка и повышение квалификации</t>
  </si>
  <si>
    <t>919 01 03 01 00 00 0000 000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</si>
  <si>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</si>
  <si>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90104120000000000000</t>
  </si>
  <si>
    <t>90105000000000000000</t>
  </si>
  <si>
    <t>90105020000000000000</t>
  </si>
  <si>
    <t>90105030000000000000</t>
  </si>
  <si>
    <t>90105030310110000000</t>
  </si>
  <si>
    <t>90105030310210000000</t>
  </si>
  <si>
    <t>Доходы от компенсации затрат государства</t>
  </si>
  <si>
    <t>Безвозмездные поступления</t>
  </si>
  <si>
    <t>Утвержденные бюджетные назначения</t>
  </si>
  <si>
    <t>383</t>
  </si>
  <si>
    <t>90103100352410000000</t>
  </si>
  <si>
    <t>90808010810913000000</t>
  </si>
  <si>
    <t>90808010811013000000</t>
  </si>
  <si>
    <t>90808040000000000000</t>
  </si>
  <si>
    <t>90808040862811000000</t>
  </si>
  <si>
    <t>91511021513548270000</t>
  </si>
  <si>
    <t>915110215135Z8270000</t>
  </si>
  <si>
    <t>Оказание поддержки отдельным категориям граждан при ипотечном кредитовании при жилищном строительстве</t>
  </si>
  <si>
    <t>Оказание специализированной службой по вопросам похоронного дела услуг по погребению согласно гарантированному перечню этих услуг, установленному Федеральным законом от 12 января 1996 года № 8-ФЗ "О погребении и похоронном деле"</t>
  </si>
  <si>
    <t>Капитальный ремонт автомобильной дороги, расположенной в Свердловской области, г. Кушва, ул. Коммуны (в том числе разработка проектно-сметной документации, проведение государственной экспертизы проектной документации, достоверности сметной стоимости, осуществление строительного контроля)</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</si>
  <si>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</si>
  <si>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</si>
  <si>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</si>
  <si>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91913011921610000000</t>
  </si>
  <si>
    <t>ОБЩЕГОСУДАРСТВЕННЫЕ ВОПРОСЫ</t>
  </si>
  <si>
    <t>Наименование</t>
  </si>
  <si>
    <t>финансового органа</t>
  </si>
  <si>
    <t>Осуществление мероприятий направленных на соблюдение требований и норм санитарного законодательства, пожарной безопасности, антитеррористической защищенности, проведение ремонтных работ в зданиях и помещениях, в которых размещаются учреждения культуры</t>
  </si>
  <si>
    <t>Модернизация муниципальных библиотек в части комплектования книжных фондов</t>
  </si>
  <si>
    <t>90107090000000000000</t>
  </si>
  <si>
    <t>90107090393316000000</t>
  </si>
  <si>
    <t>90107090393316000410</t>
  </si>
  <si>
    <t>902050202А6013000000</t>
  </si>
  <si>
    <t>902050202А6013000110</t>
  </si>
  <si>
    <t>902050202А6013000240</t>
  </si>
  <si>
    <t>90210030000000000000</t>
  </si>
  <si>
    <t>Прочие субвенции бюджетам муниципальных округов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t>
  </si>
  <si>
    <t>906 2 02 39999 14 0026 150</t>
  </si>
  <si>
    <t>Прочие субвенции бюджетам муниципальных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</si>
  <si>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906 2 02 39999 14 0064 150</t>
  </si>
  <si>
    <t>Прочие межбюджетные трансферты, передаваемые бюджетам муниципальных округов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</si>
  <si>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906 2 02 49999 14 0138 150</t>
  </si>
  <si>
    <t>908 2 02 49999 14 0147 150</t>
  </si>
  <si>
    <t>182 1 01 02150 01 1000 110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</si>
  <si>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</si>
  <si>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</si>
  <si>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182 1 01 02210 01 1000 110</t>
  </si>
  <si>
    <t>182 1 01 02230 01 1000 110</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</si>
  <si>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 (сумма платежа (перерасчеты, недоимка и задолженность по соответствующему платежу, в том числе по отмененному)</t>
  </si>
  <si>
    <t>902 1 13 02994 14 0001 130</t>
  </si>
  <si>
    <t>902 1 13 02994 14 0007 130</t>
  </si>
  <si>
    <t>901 1 13 02994 14 0001 130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</si>
  <si>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(плата за право на заключение договоров на установку и эксплуатацию рекламной конструкции на землях или земельных участках, государственная собственность на которые не разграничена)</t>
  </si>
  <si>
    <t>902 1 11 09080 14 0012 120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</si>
  <si>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(плата за право на заключение договоров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</si>
  <si>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902 1 11 09080 14 0014 120</t>
  </si>
  <si>
    <t>000 1 08 00000 00 0000 000</t>
  </si>
  <si>
    <t>182 1 08 03010 01 0000 110</t>
  </si>
  <si>
    <t>000 1 11 00000 00 0000 000</t>
  </si>
</sst>
</file>

<file path=xl/styles.xml><?xml version="1.0" encoding="utf-8"?>
<styleSheet xmlns="http://schemas.openxmlformats.org/spreadsheetml/2006/main">
  <numFmts count="1">
    <numFmt numFmtId="164" formatCode="_-* #,##0.00_р_._-;\-* #,##0.00_р_._-;_-* &quot;-&quot;??_р_._-;_-@_-"/>
  </numFmts>
  <fonts count="42">
    <font>
      <sz val="10"/>
      <name val="Arial Cyr"/>
      <charset val="204"/>
    </font>
    <font>
      <sz val="10"/>
      <name val="Arial Cyr"/>
      <charset val="204"/>
    </font>
    <font>
      <sz val="9"/>
      <name val="Times New Roman"/>
      <family val="1"/>
      <charset val="204"/>
    </font>
    <font>
      <b/>
      <sz val="11"/>
      <name val="Times New Roman"/>
      <family val="1"/>
      <charset val="204"/>
    </font>
    <font>
      <sz val="11"/>
      <name val="Times New Roman"/>
      <family val="1"/>
      <charset val="204"/>
    </font>
    <font>
      <sz val="8"/>
      <name val="Times New Roman"/>
      <family val="1"/>
      <charset val="204"/>
    </font>
    <font>
      <sz val="8"/>
      <name val="Arial Cyr"/>
      <charset val="204"/>
    </font>
    <font>
      <b/>
      <sz val="12"/>
      <name val="Times New Roman"/>
      <family val="1"/>
      <charset val="204"/>
    </font>
    <font>
      <sz val="12"/>
      <name val="Times New Roman"/>
      <family val="1"/>
      <charset val="204"/>
    </font>
    <font>
      <sz val="10"/>
      <name val="Times New Roman"/>
      <family val="1"/>
      <charset val="204"/>
    </font>
    <font>
      <sz val="7"/>
      <name val="Times New Roman"/>
      <family val="1"/>
      <charset val="204"/>
    </font>
    <font>
      <sz val="6"/>
      <name val="Times New Roman"/>
      <family val="1"/>
      <charset val="204"/>
    </font>
    <font>
      <b/>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name val="Calibri"/>
      <family val="2"/>
    </font>
    <font>
      <sz val="10"/>
      <color indexed="8"/>
      <name val="Arial Cyr"/>
      <family val="2"/>
    </font>
    <font>
      <b/>
      <sz val="12"/>
      <color indexed="8"/>
      <name val="Arial Cyr"/>
      <family val="2"/>
    </font>
    <font>
      <b/>
      <sz val="10"/>
      <color indexed="8"/>
      <name val="Arial Cyr"/>
      <family val="2"/>
    </font>
    <font>
      <sz val="11"/>
      <name val="Arial Cyr"/>
      <charset val="204"/>
    </font>
    <font>
      <b/>
      <sz val="10"/>
      <color indexed="8"/>
      <name val="Arial CYR"/>
    </font>
    <font>
      <sz val="10"/>
      <color indexed="10"/>
      <name val="Times New Roman"/>
      <family val="1"/>
      <charset val="204"/>
    </font>
    <font>
      <sz val="12"/>
      <color indexed="8"/>
      <name val="Times New Roman"/>
      <family val="1"/>
      <charset val="204"/>
    </font>
    <font>
      <b/>
      <sz val="12"/>
      <color indexed="8"/>
      <name val="Times New Roman"/>
      <family val="1"/>
      <charset val="204"/>
    </font>
    <font>
      <u/>
      <sz val="12"/>
      <name val="Times New Roman"/>
      <family val="1"/>
      <charset val="204"/>
    </font>
    <font>
      <sz val="12"/>
      <name val="Arial Cyr"/>
      <charset val="204"/>
    </font>
    <font>
      <b/>
      <sz val="1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right/>
      <top/>
      <bottom style="medium">
        <color indexed="8"/>
      </bottom>
      <diagonal/>
    </border>
    <border>
      <left/>
      <right style="medium">
        <color indexed="8"/>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8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25" fillId="3" borderId="0" applyNumberFormat="0" applyBorder="0" applyAlignment="0" applyProtection="0"/>
    <xf numFmtId="0" fontId="30" fillId="0" borderId="0"/>
    <xf numFmtId="0" fontId="17" fillId="20" borderId="1" applyNumberFormat="0" applyAlignment="0" applyProtection="0"/>
    <xf numFmtId="0" fontId="22" fillId="21" borderId="2" applyNumberFormat="0" applyAlignment="0" applyProtection="0"/>
    <xf numFmtId="0" fontId="30" fillId="0" borderId="0"/>
    <xf numFmtId="0" fontId="26" fillId="0" borderId="0" applyNumberFormat="0" applyFill="0" applyBorder="0" applyAlignment="0" applyProtection="0"/>
    <xf numFmtId="0" fontId="29"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15" fillId="7" borderId="1" applyNumberFormat="0" applyAlignment="0" applyProtection="0"/>
    <xf numFmtId="0" fontId="27" fillId="0" borderId="6" applyNumberFormat="0" applyFill="0" applyAlignment="0" applyProtection="0"/>
    <xf numFmtId="0" fontId="24" fillId="22" borderId="0" applyNumberFormat="0" applyBorder="0" applyAlignment="0" applyProtection="0"/>
    <xf numFmtId="0" fontId="1" fillId="23" borderId="7" applyNumberFormat="0" applyFont="0" applyAlignment="0" applyProtection="0"/>
    <xf numFmtId="0" fontId="16" fillId="20" borderId="8" applyNumberFormat="0" applyAlignment="0" applyProtection="0"/>
    <xf numFmtId="0" fontId="31" fillId="0" borderId="0"/>
    <xf numFmtId="0" fontId="31" fillId="0" borderId="0"/>
    <xf numFmtId="0" fontId="23" fillId="0" borderId="0" applyNumberFormat="0" applyFill="0" applyBorder="0" applyAlignment="0" applyProtection="0"/>
    <xf numFmtId="0" fontId="21" fillId="0" borderId="9" applyNumberFormat="0" applyFill="0" applyAlignment="0" applyProtection="0"/>
    <xf numFmtId="0" fontId="30" fillId="0" borderId="0"/>
    <xf numFmtId="0" fontId="28" fillId="0" borderId="0" applyNumberFormat="0" applyFill="0" applyBorder="0" applyAlignment="0" applyProtection="0"/>
    <xf numFmtId="0" fontId="31" fillId="20" borderId="0"/>
    <xf numFmtId="0" fontId="31" fillId="0" borderId="0">
      <alignment horizontal="left" wrapText="1"/>
    </xf>
    <xf numFmtId="0" fontId="32" fillId="0" borderId="0">
      <alignment horizontal="center" wrapText="1"/>
    </xf>
    <xf numFmtId="0" fontId="32" fillId="0" borderId="0">
      <alignment horizontal="center"/>
    </xf>
    <xf numFmtId="0" fontId="31" fillId="0" borderId="0">
      <alignment horizontal="right"/>
    </xf>
    <xf numFmtId="0" fontId="31" fillId="20" borderId="10"/>
    <xf numFmtId="0" fontId="31" fillId="0" borderId="11">
      <alignment horizontal="center" vertical="center" wrapText="1"/>
    </xf>
    <xf numFmtId="0" fontId="31" fillId="20" borderId="12"/>
    <xf numFmtId="49" fontId="31" fillId="0" borderId="11">
      <alignment horizontal="center" vertical="top" shrinkToFit="1"/>
    </xf>
    <xf numFmtId="0" fontId="31" fillId="0" borderId="11">
      <alignment horizontal="center" vertical="top" wrapText="1"/>
    </xf>
    <xf numFmtId="4" fontId="31" fillId="0" borderId="11">
      <alignment horizontal="right" vertical="top" shrinkToFit="1"/>
    </xf>
    <xf numFmtId="10" fontId="31" fillId="0" borderId="11">
      <alignment horizontal="center" vertical="top" shrinkToFit="1"/>
    </xf>
    <xf numFmtId="0" fontId="31" fillId="20" borderId="13"/>
    <xf numFmtId="49" fontId="33" fillId="0" borderId="11">
      <alignment horizontal="left" vertical="top" shrinkToFit="1"/>
    </xf>
    <xf numFmtId="4" fontId="33" fillId="22" borderId="11">
      <alignment horizontal="right" vertical="top" shrinkToFit="1"/>
    </xf>
    <xf numFmtId="10" fontId="33" fillId="22" borderId="11">
      <alignment horizontal="center" vertical="top" shrinkToFit="1"/>
    </xf>
    <xf numFmtId="0" fontId="31" fillId="0" borderId="0"/>
    <xf numFmtId="0" fontId="31" fillId="20" borderId="10">
      <alignment horizontal="left"/>
    </xf>
    <xf numFmtId="0" fontId="31" fillId="0" borderId="11">
      <alignment horizontal="left" vertical="top" wrapText="1"/>
    </xf>
    <xf numFmtId="4" fontId="33" fillId="6" borderId="11">
      <alignment horizontal="right" vertical="top" shrinkToFit="1"/>
    </xf>
    <xf numFmtId="10" fontId="33" fillId="6" borderId="11">
      <alignment horizontal="center" vertical="top" shrinkToFit="1"/>
    </xf>
    <xf numFmtId="0" fontId="31" fillId="20" borderId="12">
      <alignment horizontal="left"/>
    </xf>
    <xf numFmtId="0" fontId="31" fillId="20" borderId="13">
      <alignment horizontal="left"/>
    </xf>
    <xf numFmtId="0" fontId="31" fillId="20" borderId="0">
      <alignment horizontal="left"/>
    </xf>
    <xf numFmtId="0" fontId="31" fillId="20" borderId="14"/>
    <xf numFmtId="49" fontId="31" fillId="0" borderId="15">
      <alignment horizontal="center" vertical="top" shrinkToFit="1"/>
    </xf>
    <xf numFmtId="4" fontId="31" fillId="0" borderId="11">
      <alignment horizontal="right" vertical="top" shrinkToFit="1"/>
    </xf>
    <xf numFmtId="4" fontId="31" fillId="0" borderId="16">
      <alignment horizontal="left" vertical="top" wrapText="1"/>
    </xf>
    <xf numFmtId="0" fontId="31" fillId="0" borderId="17">
      <alignment vertical="top"/>
    </xf>
    <xf numFmtId="0" fontId="31" fillId="20" borderId="13"/>
    <xf numFmtId="0" fontId="31" fillId="20" borderId="13">
      <alignment shrinkToFit="1"/>
    </xf>
    <xf numFmtId="0" fontId="31" fillId="20" borderId="18"/>
    <xf numFmtId="49" fontId="33" fillId="0" borderId="19">
      <alignment horizontal="right" vertical="top" shrinkToFit="1"/>
    </xf>
    <xf numFmtId="4" fontId="33" fillId="22" borderId="20">
      <alignment horizontal="right" vertical="top" shrinkToFit="1"/>
    </xf>
    <xf numFmtId="4" fontId="33" fillId="22" borderId="21">
      <alignment horizontal="right" vertical="top" shrinkToFit="1"/>
    </xf>
    <xf numFmtId="4" fontId="33" fillId="22" borderId="22">
      <alignment horizontal="right" vertical="top" shrinkToFit="1"/>
    </xf>
    <xf numFmtId="0" fontId="31" fillId="0" borderId="0">
      <alignment horizontal="left" wrapText="1"/>
    </xf>
    <xf numFmtId="0" fontId="35" fillId="0" borderId="11">
      <alignment vertical="top" wrapText="1"/>
    </xf>
    <xf numFmtId="0" fontId="35" fillId="0" borderId="11">
      <alignment vertical="top" wrapText="1"/>
    </xf>
    <xf numFmtId="4" fontId="35" fillId="6" borderId="11">
      <alignment horizontal="right" vertical="top" shrinkToFit="1"/>
    </xf>
    <xf numFmtId="4" fontId="35" fillId="6" borderId="11">
      <alignment horizontal="right" vertical="top" shrinkToFit="1"/>
    </xf>
    <xf numFmtId="164" fontId="1" fillId="0" borderId="0" applyFont="0" applyFill="0" applyBorder="0" applyAlignment="0" applyProtection="0"/>
  </cellStyleXfs>
  <cellXfs count="194">
    <xf numFmtId="0" fontId="0" fillId="0" borderId="0" xfId="0"/>
    <xf numFmtId="0" fontId="5" fillId="0" borderId="0" xfId="0" applyFont="1"/>
    <xf numFmtId="0" fontId="2" fillId="0" borderId="0" xfId="0" applyFont="1"/>
    <xf numFmtId="0" fontId="4" fillId="0" borderId="0" xfId="0" applyFont="1" applyAlignment="1">
      <alignment vertical="top" wrapText="1"/>
    </xf>
    <xf numFmtId="0" fontId="9" fillId="0" borderId="0" xfId="0" applyFont="1"/>
    <xf numFmtId="0" fontId="5" fillId="0" borderId="0" xfId="0" applyFont="1" applyAlignment="1">
      <alignment horizontal="right"/>
    </xf>
    <xf numFmtId="0" fontId="3" fillId="0" borderId="0" xfId="0" applyFont="1" applyAlignment="1">
      <alignment vertical="center"/>
    </xf>
    <xf numFmtId="0" fontId="5" fillId="0" borderId="0" xfId="0" applyFont="1" applyAlignment="1">
      <alignment vertical="top"/>
    </xf>
    <xf numFmtId="0" fontId="11" fillId="0" borderId="0" xfId="0" applyFont="1" applyAlignment="1">
      <alignment horizontal="center" vertical="top"/>
    </xf>
    <xf numFmtId="0" fontId="11" fillId="0" borderId="0" xfId="0" applyFont="1"/>
    <xf numFmtId="0" fontId="4" fillId="0" borderId="0" xfId="0" applyFont="1"/>
    <xf numFmtId="0" fontId="12" fillId="0" borderId="0" xfId="0" applyFont="1"/>
    <xf numFmtId="164" fontId="7" fillId="0" borderId="0" xfId="88" applyFont="1" applyFill="1" applyAlignment="1">
      <alignment horizontal="center"/>
    </xf>
    <xf numFmtId="164" fontId="8" fillId="0" borderId="0" xfId="88" applyFont="1" applyFill="1" applyAlignment="1">
      <alignment horizontal="center"/>
    </xf>
    <xf numFmtId="164" fontId="5" fillId="0" borderId="0" xfId="88" applyFont="1" applyFill="1" applyAlignment="1">
      <alignment horizontal="center"/>
    </xf>
    <xf numFmtId="164" fontId="3" fillId="0" borderId="0" xfId="88" applyFont="1" applyFill="1" applyBorder="1" applyAlignment="1">
      <alignment horizontal="center" vertical="center"/>
    </xf>
    <xf numFmtId="164" fontId="9" fillId="0" borderId="0" xfId="88" applyFont="1" applyFill="1" applyAlignment="1">
      <alignment horizontal="center"/>
    </xf>
    <xf numFmtId="164" fontId="9" fillId="0" borderId="0" xfId="88" applyFont="1" applyFill="1" applyAlignment="1">
      <alignment horizontal="center" vertical="top"/>
    </xf>
    <xf numFmtId="0" fontId="3" fillId="0" borderId="0" xfId="0" applyFont="1"/>
    <xf numFmtId="49" fontId="5" fillId="0" borderId="0" xfId="0" applyNumberFormat="1" applyFont="1" applyAlignment="1">
      <alignment horizontal="center" vertical="center"/>
    </xf>
    <xf numFmtId="0" fontId="3" fillId="0" borderId="23" xfId="0" applyFont="1" applyBorder="1" applyAlignment="1">
      <alignment vertical="center"/>
    </xf>
    <xf numFmtId="0" fontId="4" fillId="0" borderId="0" xfId="0" applyFont="1" applyAlignment="1">
      <alignment horizontal="right"/>
    </xf>
    <xf numFmtId="0" fontId="4" fillId="0" borderId="0" xfId="0" applyFont="1" applyAlignment="1">
      <alignment horizontal="center"/>
    </xf>
    <xf numFmtId="164" fontId="4" fillId="0" borderId="24" xfId="88" applyFont="1" applyFill="1" applyBorder="1" applyAlignment="1">
      <alignment horizontal="center" vertical="top" wrapText="1"/>
    </xf>
    <xf numFmtId="0" fontId="4" fillId="0" borderId="0" xfId="0" applyFont="1" applyAlignment="1">
      <alignment vertical="top"/>
    </xf>
    <xf numFmtId="4" fontId="4" fillId="0" borderId="0" xfId="0" applyNumberFormat="1" applyFont="1"/>
    <xf numFmtId="0" fontId="8" fillId="0" borderId="0" xfId="0" applyFont="1"/>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6" fillId="0" borderId="0" xfId="0" applyFont="1"/>
    <xf numFmtId="0" fontId="4" fillId="0" borderId="26" xfId="0" applyFont="1" applyBorder="1" applyAlignment="1">
      <alignment horizontal="center" wrapText="1"/>
    </xf>
    <xf numFmtId="0" fontId="8" fillId="0" borderId="24" xfId="0" applyFont="1" applyBorder="1" applyAlignment="1">
      <alignment horizontal="center" wrapText="1"/>
    </xf>
    <xf numFmtId="4" fontId="8" fillId="0" borderId="27" xfId="0" applyNumberFormat="1" applyFont="1" applyBorder="1" applyAlignment="1">
      <alignment horizontal="right"/>
    </xf>
    <xf numFmtId="0" fontId="8" fillId="0" borderId="24" xfId="0" applyFont="1" applyBorder="1" applyAlignment="1">
      <alignment horizontal="center" vertical="top" wrapText="1"/>
    </xf>
    <xf numFmtId="0" fontId="8" fillId="0" borderId="26" xfId="0" applyFont="1" applyBorder="1" applyAlignment="1">
      <alignment horizontal="center" vertical="top" wrapText="1"/>
    </xf>
    <xf numFmtId="0" fontId="7" fillId="0" borderId="28" xfId="0" applyFont="1" applyBorder="1" applyAlignment="1">
      <alignment horizontal="center" wrapText="1"/>
    </xf>
    <xf numFmtId="0" fontId="7" fillId="0" borderId="29" xfId="0" applyFont="1" applyBorder="1" applyAlignment="1">
      <alignment horizontal="center" wrapText="1"/>
    </xf>
    <xf numFmtId="4" fontId="38" fillId="0" borderId="29" xfId="0" applyNumberFormat="1" applyFont="1" applyBorder="1" applyAlignment="1">
      <alignment horizontal="right" wrapText="1"/>
    </xf>
    <xf numFmtId="4" fontId="7" fillId="0" borderId="30" xfId="0" applyNumberFormat="1" applyFont="1" applyBorder="1" applyAlignment="1">
      <alignment horizontal="right"/>
    </xf>
    <xf numFmtId="0" fontId="8" fillId="0" borderId="31" xfId="0" applyFont="1" applyBorder="1" applyAlignment="1">
      <alignment horizontal="center" wrapText="1"/>
    </xf>
    <xf numFmtId="4" fontId="37" fillId="0" borderId="24" xfId="0" applyNumberFormat="1" applyFont="1" applyBorder="1" applyAlignment="1">
      <alignment horizontal="right" wrapText="1"/>
    </xf>
    <xf numFmtId="4" fontId="8" fillId="0" borderId="24" xfId="0" applyNumberFormat="1" applyFont="1" applyBorder="1" applyAlignment="1">
      <alignment horizontal="right" wrapText="1"/>
    </xf>
    <xf numFmtId="4" fontId="8" fillId="0" borderId="27" xfId="0" applyNumberFormat="1" applyFont="1" applyBorder="1" applyAlignment="1">
      <alignment horizontal="center"/>
    </xf>
    <xf numFmtId="0" fontId="8" fillId="0" borderId="32" xfId="0" applyFont="1" applyBorder="1" applyAlignment="1">
      <alignment horizontal="center" wrapText="1"/>
    </xf>
    <xf numFmtId="4" fontId="8" fillId="0" borderId="33" xfId="0" applyNumberFormat="1" applyFont="1" applyBorder="1" applyAlignment="1">
      <alignment horizontal="right" wrapText="1"/>
    </xf>
    <xf numFmtId="4" fontId="37" fillId="0" borderId="33" xfId="0" applyNumberFormat="1" applyFont="1" applyBorder="1" applyAlignment="1">
      <alignment horizontal="right" wrapText="1"/>
    </xf>
    <xf numFmtId="4" fontId="8" fillId="0" borderId="34" xfId="0" applyNumberFormat="1" applyFont="1" applyBorder="1" applyAlignment="1">
      <alignment horizontal="center"/>
    </xf>
    <xf numFmtId="164" fontId="7" fillId="0" borderId="29" xfId="88" applyFont="1" applyFill="1" applyBorder="1" applyAlignment="1">
      <alignment horizontal="center" vertical="top" wrapText="1"/>
    </xf>
    <xf numFmtId="164" fontId="7" fillId="0" borderId="24" xfId="88" applyFont="1" applyFill="1" applyBorder="1" applyAlignment="1">
      <alignment horizontal="center"/>
    </xf>
    <xf numFmtId="164" fontId="8" fillId="0" borderId="24" xfId="88" applyFont="1" applyFill="1" applyBorder="1" applyAlignment="1">
      <alignment horizontal="center"/>
    </xf>
    <xf numFmtId="164" fontId="8" fillId="0" borderId="24" xfId="88" quotePrefix="1" applyFont="1" applyFill="1" applyBorder="1" applyAlignment="1">
      <alignment horizontal="center"/>
    </xf>
    <xf numFmtId="164" fontId="7" fillId="0" borderId="24" xfId="88" quotePrefix="1" applyFont="1" applyFill="1" applyBorder="1" applyAlignment="1">
      <alignment horizontal="center"/>
    </xf>
    <xf numFmtId="164" fontId="5" fillId="0" borderId="23" xfId="88" applyFont="1" applyFill="1" applyBorder="1" applyAlignment="1">
      <alignment horizontal="left"/>
    </xf>
    <xf numFmtId="0" fontId="8" fillId="0" borderId="33" xfId="0" applyFont="1" applyBorder="1" applyAlignment="1">
      <alignment horizontal="center" wrapText="1"/>
    </xf>
    <xf numFmtId="0" fontId="4" fillId="0" borderId="26" xfId="88" applyNumberFormat="1" applyFont="1" applyFill="1" applyBorder="1" applyAlignment="1">
      <alignment horizontal="center" vertical="center"/>
    </xf>
    <xf numFmtId="164" fontId="8" fillId="0" borderId="24" xfId="88" applyFont="1" applyFill="1" applyBorder="1" applyAlignment="1">
      <alignment horizontal="center" vertical="top" wrapText="1"/>
    </xf>
    <xf numFmtId="0" fontId="7" fillId="0" borderId="24" xfId="0" applyFont="1" applyBorder="1" applyAlignment="1">
      <alignment horizontal="justify" vertical="center" wrapText="1"/>
    </xf>
    <xf numFmtId="0" fontId="8" fillId="0" borderId="24" xfId="0" applyFont="1" applyBorder="1" applyAlignment="1">
      <alignment horizontal="justify" vertical="center" wrapText="1"/>
    </xf>
    <xf numFmtId="0" fontId="4" fillId="0" borderId="24" xfId="0" applyFont="1" applyBorder="1" applyAlignment="1">
      <alignment horizontal="center" vertical="center" wrapText="1"/>
    </xf>
    <xf numFmtId="0" fontId="8" fillId="0" borderId="24" xfId="0" applyFont="1" applyBorder="1"/>
    <xf numFmtId="0" fontId="31" fillId="0" borderId="0" xfId="56" applyBorder="1">
      <alignment horizontal="center" vertical="top" wrapText="1"/>
    </xf>
    <xf numFmtId="0" fontId="39" fillId="0" borderId="24" xfId="0" applyFont="1" applyBorder="1" applyAlignment="1">
      <alignment horizontal="center"/>
    </xf>
    <xf numFmtId="0" fontId="9" fillId="24" borderId="0" xfId="0" applyFont="1" applyFill="1"/>
    <xf numFmtId="0" fontId="12" fillId="24" borderId="0" xfId="0" applyFont="1" applyFill="1"/>
    <xf numFmtId="0" fontId="4" fillId="0" borderId="0" xfId="0" applyFont="1" applyFill="1"/>
    <xf numFmtId="0" fontId="7" fillId="0" borderId="0" xfId="0" applyFont="1" applyFill="1"/>
    <xf numFmtId="0" fontId="3" fillId="0" borderId="0" xfId="0" applyFont="1" applyFill="1"/>
    <xf numFmtId="0" fontId="5" fillId="0" borderId="33" xfId="0" applyFont="1" applyFill="1" applyBorder="1" applyAlignment="1">
      <alignment horizontal="center" vertical="center"/>
    </xf>
    <xf numFmtId="0" fontId="9" fillId="0" borderId="0" xfId="0" applyFont="1" applyFill="1"/>
    <xf numFmtId="0" fontId="4" fillId="0" borderId="0" xfId="0" applyFont="1" applyFill="1" applyAlignment="1">
      <alignment horizontal="center"/>
    </xf>
    <xf numFmtId="49" fontId="2" fillId="0" borderId="35" xfId="0" applyNumberFormat="1" applyFont="1" applyFill="1" applyBorder="1" applyAlignment="1">
      <alignment horizontal="center" vertical="center"/>
    </xf>
    <xf numFmtId="0" fontId="5" fillId="0" borderId="0" xfId="0" applyFont="1" applyFill="1"/>
    <xf numFmtId="0" fontId="4" fillId="0" borderId="0" xfId="0" applyFont="1" applyFill="1" applyAlignment="1">
      <alignment horizontal="right"/>
    </xf>
    <xf numFmtId="49" fontId="2" fillId="0" borderId="36" xfId="0" applyNumberFormat="1" applyFont="1" applyFill="1" applyBorder="1" applyAlignment="1">
      <alignment horizontal="center" vertical="center"/>
    </xf>
    <xf numFmtId="0" fontId="8" fillId="0" borderId="23" xfId="0" applyFont="1" applyFill="1" applyBorder="1" applyAlignment="1">
      <alignment horizontal="left"/>
    </xf>
    <xf numFmtId="0" fontId="4" fillId="0" borderId="23" xfId="0" applyFont="1" applyFill="1" applyBorder="1" applyAlignment="1">
      <alignment horizontal="left"/>
    </xf>
    <xf numFmtId="49" fontId="2" fillId="0" borderId="37" xfId="0" applyNumberFormat="1" applyFont="1" applyFill="1" applyBorder="1" applyAlignment="1">
      <alignment horizontal="center" vertical="center"/>
    </xf>
    <xf numFmtId="0" fontId="3" fillId="0" borderId="0" xfId="0" applyFont="1" applyFill="1" applyAlignment="1">
      <alignment vertical="center"/>
    </xf>
    <xf numFmtId="0" fontId="4" fillId="0" borderId="24" xfId="0" applyFont="1" applyFill="1" applyBorder="1" applyAlignment="1">
      <alignment horizontal="center" vertical="top" wrapText="1"/>
    </xf>
    <xf numFmtId="0" fontId="4" fillId="0" borderId="26" xfId="0" applyFont="1" applyFill="1" applyBorder="1" applyAlignment="1">
      <alignment horizontal="center" vertical="top" wrapText="1"/>
    </xf>
    <xf numFmtId="0" fontId="3" fillId="0" borderId="38" xfId="0" applyFont="1" applyFill="1" applyBorder="1" applyAlignment="1">
      <alignment horizontal="justify" vertical="top" wrapText="1"/>
    </xf>
    <xf numFmtId="49" fontId="7" fillId="0" borderId="28" xfId="0" applyNumberFormat="1" applyFont="1" applyFill="1" applyBorder="1" applyAlignment="1">
      <alignment horizontal="center" vertical="top" wrapText="1"/>
    </xf>
    <xf numFmtId="4" fontId="7" fillId="0" borderId="29" xfId="0" applyNumberFormat="1" applyFont="1" applyFill="1" applyBorder="1" applyAlignment="1">
      <alignment horizontal="right" vertical="top" wrapText="1"/>
    </xf>
    <xf numFmtId="4" fontId="7" fillId="0" borderId="30" xfId="0" applyNumberFormat="1" applyFont="1" applyFill="1" applyBorder="1"/>
    <xf numFmtId="0" fontId="4" fillId="0" borderId="38" xfId="0" applyFont="1" applyFill="1" applyBorder="1" applyAlignment="1">
      <alignment horizontal="justify" vertical="top" wrapText="1"/>
    </xf>
    <xf numFmtId="0" fontId="8" fillId="0" borderId="39" xfId="0" applyFont="1" applyFill="1" applyBorder="1" applyAlignment="1">
      <alignment horizontal="center" vertical="top" wrapText="1"/>
    </xf>
    <xf numFmtId="0" fontId="8" fillId="0" borderId="24" xfId="0" applyFont="1" applyFill="1" applyBorder="1" applyAlignment="1">
      <alignment horizontal="right" vertical="top" wrapText="1"/>
    </xf>
    <xf numFmtId="4" fontId="8" fillId="0" borderId="27" xfId="0" applyNumberFormat="1" applyFont="1" applyFill="1" applyBorder="1"/>
    <xf numFmtId="2" fontId="7" fillId="0" borderId="24" xfId="0" applyNumberFormat="1" applyFont="1" applyFill="1" applyBorder="1" applyAlignment="1">
      <alignment horizontal="justify" wrapText="1"/>
    </xf>
    <xf numFmtId="49" fontId="7" fillId="0" borderId="39" xfId="0" applyNumberFormat="1" applyFont="1" applyFill="1" applyBorder="1" applyAlignment="1">
      <alignment horizontal="center"/>
    </xf>
    <xf numFmtId="4" fontId="7" fillId="0" borderId="24" xfId="0" applyNumberFormat="1" applyFont="1" applyFill="1" applyBorder="1" applyAlignment="1">
      <alignment wrapText="1"/>
    </xf>
    <xf numFmtId="4" fontId="7" fillId="0" borderId="27" xfId="0" applyNumberFormat="1" applyFont="1" applyFill="1" applyBorder="1"/>
    <xf numFmtId="2" fontId="8" fillId="0" borderId="24" xfId="0" applyNumberFormat="1" applyFont="1" applyFill="1" applyBorder="1" applyAlignment="1">
      <alignment horizontal="justify" wrapText="1"/>
    </xf>
    <xf numFmtId="49" fontId="8" fillId="0" borderId="39" xfId="0" applyNumberFormat="1" applyFont="1" applyFill="1" applyBorder="1" applyAlignment="1">
      <alignment horizontal="center"/>
    </xf>
    <xf numFmtId="4" fontId="8" fillId="0" borderId="24" xfId="0" applyNumberFormat="1" applyFont="1" applyFill="1" applyBorder="1"/>
    <xf numFmtId="4" fontId="8" fillId="0" borderId="24" xfId="0" applyNumberFormat="1" applyFont="1" applyFill="1" applyBorder="1" applyAlignment="1">
      <alignment wrapText="1"/>
    </xf>
    <xf numFmtId="4" fontId="7" fillId="0" borderId="24" xfId="0" applyNumberFormat="1" applyFont="1" applyFill="1" applyBorder="1"/>
    <xf numFmtId="0" fontId="8" fillId="0" borderId="38" xfId="0" applyFont="1" applyFill="1" applyBorder="1" applyAlignment="1">
      <alignment horizontal="justify" vertical="top" wrapText="1"/>
    </xf>
    <xf numFmtId="0" fontId="8" fillId="0" borderId="24" xfId="0" applyFont="1" applyFill="1" applyBorder="1" applyAlignment="1">
      <alignment horizontal="justify" wrapText="1"/>
    </xf>
    <xf numFmtId="49" fontId="7" fillId="0" borderId="24" xfId="0" quotePrefix="1" applyNumberFormat="1" applyFont="1" applyFill="1" applyBorder="1" applyAlignment="1">
      <alignment horizontal="center"/>
    </xf>
    <xf numFmtId="49" fontId="8" fillId="0" borderId="24" xfId="0" quotePrefix="1" applyNumberFormat="1" applyFont="1" applyFill="1" applyBorder="1" applyAlignment="1">
      <alignment horizontal="center"/>
    </xf>
    <xf numFmtId="0" fontId="7" fillId="0" borderId="38" xfId="0" applyFont="1" applyFill="1" applyBorder="1" applyAlignment="1">
      <alignment horizontal="justify" vertical="top" wrapText="1"/>
    </xf>
    <xf numFmtId="0" fontId="37" fillId="0" borderId="27" xfId="0" quotePrefix="1" applyFont="1" applyFill="1" applyBorder="1" applyAlignment="1">
      <alignment horizontal="justify" wrapText="1"/>
    </xf>
    <xf numFmtId="0" fontId="34" fillId="0" borderId="0" xfId="0" applyFont="1" applyFill="1"/>
    <xf numFmtId="0" fontId="34" fillId="0" borderId="0" xfId="0" applyFont="1" applyFill="1" applyAlignment="1">
      <alignment vertical="top"/>
    </xf>
    <xf numFmtId="4" fontId="41" fillId="0" borderId="0" xfId="0" applyNumberFormat="1" applyFont="1" applyFill="1"/>
    <xf numFmtId="0" fontId="38" fillId="0" borderId="24" xfId="0" applyFont="1" applyFill="1" applyBorder="1" applyAlignment="1">
      <alignment horizontal="justify" wrapText="1"/>
    </xf>
    <xf numFmtId="0" fontId="37" fillId="0" borderId="24" xfId="0" applyFont="1" applyFill="1" applyBorder="1" applyAlignment="1">
      <alignment horizontal="justify" wrapText="1"/>
    </xf>
    <xf numFmtId="49" fontId="7" fillId="0" borderId="28" xfId="0" applyNumberFormat="1" applyFont="1" applyBorder="1" applyAlignment="1">
      <alignment horizontal="center"/>
    </xf>
    <xf numFmtId="49" fontId="7" fillId="0" borderId="29" xfId="0" applyNumberFormat="1" applyFont="1" applyBorder="1" applyAlignment="1">
      <alignment horizontal="center"/>
    </xf>
    <xf numFmtId="4" fontId="38" fillId="0" borderId="29" xfId="67" applyNumberFormat="1" applyFont="1" applyFill="1" applyBorder="1" applyAlignment="1">
      <alignment vertical="top" shrinkToFit="1"/>
    </xf>
    <xf numFmtId="4" fontId="38" fillId="0" borderId="29" xfId="66" applyFont="1" applyFill="1" applyBorder="1" applyAlignment="1">
      <alignment vertical="top" shrinkToFit="1"/>
    </xf>
    <xf numFmtId="4" fontId="7" fillId="0" borderId="30" xfId="0" applyNumberFormat="1" applyFont="1" applyBorder="1" applyAlignment="1">
      <alignment vertical="top"/>
    </xf>
    <xf numFmtId="49" fontId="8" fillId="0" borderId="39" xfId="0" applyNumberFormat="1" applyFont="1" applyBorder="1" applyAlignment="1">
      <alignment horizontal="center"/>
    </xf>
    <xf numFmtId="0" fontId="8" fillId="0" borderId="27" xfId="0" applyFont="1" applyBorder="1"/>
    <xf numFmtId="0" fontId="8" fillId="0" borderId="39" xfId="0" applyFont="1" applyBorder="1" applyAlignment="1">
      <alignment horizontal="center"/>
    </xf>
    <xf numFmtId="49" fontId="7" fillId="0" borderId="39" xfId="0" applyNumberFormat="1" applyFont="1" applyBorder="1" applyAlignment="1">
      <alignment horizontal="center"/>
    </xf>
    <xf numFmtId="0" fontId="7" fillId="0" borderId="39" xfId="0" applyFont="1" applyBorder="1" applyAlignment="1">
      <alignment horizontal="center"/>
    </xf>
    <xf numFmtId="4" fontId="8" fillId="0" borderId="24" xfId="0" applyNumberFormat="1" applyFont="1" applyFill="1" applyBorder="1" applyAlignment="1">
      <alignment horizontal="right"/>
    </xf>
    <xf numFmtId="0" fontId="37" fillId="0" borderId="24" xfId="0" applyNumberFormat="1" applyFont="1" applyFill="1" applyBorder="1" applyAlignment="1">
      <alignment horizontal="justify" wrapText="1"/>
    </xf>
    <xf numFmtId="0" fontId="8" fillId="0" borderId="24" xfId="0" applyNumberFormat="1" applyFont="1" applyFill="1" applyBorder="1" applyAlignment="1" applyProtection="1">
      <alignment horizontal="justify" wrapText="1"/>
      <protection locked="0"/>
    </xf>
    <xf numFmtId="0" fontId="8" fillId="0" borderId="38" xfId="0" applyNumberFormat="1" applyFont="1" applyFill="1" applyBorder="1" applyAlignment="1">
      <alignment horizontal="justify" vertical="top" wrapText="1"/>
    </xf>
    <xf numFmtId="0" fontId="37" fillId="0" borderId="27" xfId="0" quotePrefix="1" applyNumberFormat="1" applyFont="1" applyFill="1" applyBorder="1" applyAlignment="1">
      <alignment horizontal="justify" wrapText="1"/>
    </xf>
    <xf numFmtId="0" fontId="8" fillId="0" borderId="25" xfId="0" applyFont="1" applyFill="1" applyBorder="1" applyAlignment="1">
      <alignment horizontal="justify" vertical="top" wrapText="1"/>
    </xf>
    <xf numFmtId="49" fontId="8" fillId="0" borderId="40" xfId="0" applyNumberFormat="1" applyFont="1" applyFill="1" applyBorder="1" applyAlignment="1">
      <alignment horizontal="center"/>
    </xf>
    <xf numFmtId="164" fontId="8" fillId="0" borderId="26" xfId="88" quotePrefix="1" applyFont="1" applyFill="1" applyBorder="1" applyAlignment="1">
      <alignment horizontal="center"/>
    </xf>
    <xf numFmtId="4" fontId="8" fillId="0" borderId="26" xfId="0" applyNumberFormat="1" applyFont="1" applyFill="1" applyBorder="1"/>
    <xf numFmtId="4" fontId="8" fillId="0" borderId="41" xfId="0" applyNumberFormat="1" applyFont="1" applyFill="1" applyBorder="1"/>
    <xf numFmtId="0" fontId="8" fillId="0" borderId="42" xfId="0" applyFont="1" applyBorder="1" applyAlignment="1">
      <alignment horizontal="center"/>
    </xf>
    <xf numFmtId="49" fontId="8" fillId="0" borderId="24" xfId="0" applyNumberFormat="1" applyFont="1" applyBorder="1" applyAlignment="1">
      <alignment horizontal="center"/>
    </xf>
    <xf numFmtId="0" fontId="7" fillId="0" borderId="43" xfId="0" applyFont="1" applyBorder="1" applyAlignment="1">
      <alignment horizontal="justify"/>
    </xf>
    <xf numFmtId="0" fontId="7" fillId="0" borderId="44" xfId="0" applyFont="1" applyBorder="1" applyAlignment="1">
      <alignment horizontal="center"/>
    </xf>
    <xf numFmtId="4" fontId="7" fillId="0" borderId="44" xfId="0" applyNumberFormat="1" applyFont="1" applyBorder="1"/>
    <xf numFmtId="0" fontId="7" fillId="0" borderId="45" xfId="0" applyFont="1" applyBorder="1" applyAlignment="1">
      <alignment horizontal="center"/>
    </xf>
    <xf numFmtId="4" fontId="37" fillId="0" borderId="24" xfId="64" applyNumberFormat="1" applyFont="1" applyFill="1" applyBorder="1" applyAlignment="1" applyProtection="1"/>
    <xf numFmtId="4" fontId="8" fillId="0" borderId="27" xfId="0" applyNumberFormat="1" applyFont="1" applyBorder="1" applyAlignment="1"/>
    <xf numFmtId="0" fontId="4" fillId="0" borderId="26" xfId="0" applyFont="1" applyBorder="1" applyAlignment="1">
      <alignment horizontal="center" vertical="top"/>
    </xf>
    <xf numFmtId="0" fontId="4" fillId="0" borderId="26" xfId="0" applyFont="1" applyBorder="1" applyAlignment="1">
      <alignment horizontal="center"/>
    </xf>
    <xf numFmtId="1" fontId="37" fillId="0" borderId="24" xfId="51" applyNumberFormat="1" applyFont="1" applyBorder="1" applyAlignment="1" applyProtection="1">
      <alignment horizontal="center"/>
    </xf>
    <xf numFmtId="4" fontId="8" fillId="0" borderId="24" xfId="0" applyNumberFormat="1" applyFont="1" applyBorder="1" applyAlignment="1"/>
    <xf numFmtId="0" fontId="8" fillId="0" borderId="24" xfId="0" applyFont="1" applyBorder="1" applyAlignment="1"/>
    <xf numFmtId="0" fontId="7" fillId="0" borderId="38" xfId="0" applyFont="1" applyBorder="1"/>
    <xf numFmtId="0" fontId="8" fillId="0" borderId="38" xfId="0" applyFont="1" applyBorder="1"/>
    <xf numFmtId="0" fontId="37" fillId="0" borderId="38" xfId="63" applyNumberFormat="1" applyFont="1" applyBorder="1" applyAlignment="1" applyProtection="1">
      <alignment horizontal="justify"/>
    </xf>
    <xf numFmtId="1" fontId="37" fillId="0" borderId="33" xfId="51" applyNumberFormat="1" applyFont="1" applyBorder="1" applyAlignment="1" applyProtection="1">
      <alignment horizontal="center"/>
    </xf>
    <xf numFmtId="0" fontId="8" fillId="0" borderId="33" xfId="0" applyFont="1" applyBorder="1" applyAlignment="1"/>
    <xf numFmtId="4" fontId="37" fillId="0" borderId="33" xfId="64" applyNumberFormat="1" applyFont="1" applyFill="1" applyBorder="1" applyAlignment="1" applyProtection="1"/>
    <xf numFmtId="4" fontId="8" fillId="0" borderId="34" xfId="0" applyNumberFormat="1" applyFont="1" applyBorder="1" applyAlignment="1"/>
    <xf numFmtId="0" fontId="38" fillId="0" borderId="38" xfId="63" applyNumberFormat="1" applyFont="1" applyBorder="1" applyAlignment="1" applyProtection="1">
      <alignment horizontal="justify"/>
    </xf>
    <xf numFmtId="1" fontId="38" fillId="0" borderId="24" xfId="51" applyNumberFormat="1" applyFont="1" applyBorder="1" applyAlignment="1" applyProtection="1">
      <alignment horizontal="center"/>
    </xf>
    <xf numFmtId="4" fontId="38" fillId="0" borderId="24" xfId="64" applyNumberFormat="1" applyFont="1" applyFill="1" applyBorder="1" applyAlignment="1" applyProtection="1"/>
    <xf numFmtId="4" fontId="7" fillId="0" borderId="27" xfId="0" applyNumberFormat="1" applyFont="1" applyBorder="1" applyAlignment="1"/>
    <xf numFmtId="0" fontId="7" fillId="0" borderId="24" xfId="0" applyFont="1" applyBorder="1" applyAlignment="1"/>
    <xf numFmtId="49" fontId="5" fillId="0" borderId="3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8" fillId="0" borderId="0" xfId="0" applyFont="1" applyFill="1" applyAlignment="1">
      <alignment horizontal="center"/>
    </xf>
    <xf numFmtId="0" fontId="4" fillId="0" borderId="0" xfId="0" applyFont="1" applyFill="1" applyAlignment="1">
      <alignment horizontal="center"/>
    </xf>
    <xf numFmtId="0" fontId="8" fillId="0" borderId="49" xfId="0" applyFont="1" applyFill="1" applyBorder="1" applyAlignment="1">
      <alignment horizontal="left"/>
    </xf>
    <xf numFmtId="0" fontId="9" fillId="0" borderId="0" xfId="0" applyFont="1" applyAlignment="1">
      <alignment horizontal="justify" wrapText="1"/>
    </xf>
    <xf numFmtId="0" fontId="7" fillId="0" borderId="23" xfId="0" applyFont="1" applyFill="1" applyBorder="1" applyAlignment="1">
      <alignment horizontal="center" vertical="center"/>
    </xf>
    <xf numFmtId="0" fontId="3" fillId="0" borderId="23" xfId="0" applyFont="1" applyFill="1" applyBorder="1" applyAlignment="1">
      <alignment horizontal="center" vertical="center"/>
    </xf>
    <xf numFmtId="49" fontId="5" fillId="0" borderId="40"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41" xfId="0" applyNumberFormat="1" applyFont="1" applyBorder="1" applyAlignment="1">
      <alignment horizontal="center" vertical="center"/>
    </xf>
    <xf numFmtId="0" fontId="3" fillId="0" borderId="0" xfId="0" applyFont="1" applyAlignment="1">
      <alignment horizont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5" fillId="0" borderId="0" xfId="0" applyFont="1" applyAlignment="1">
      <alignment horizontal="center"/>
    </xf>
    <xf numFmtId="0" fontId="5" fillId="0" borderId="0" xfId="0" applyFont="1"/>
    <xf numFmtId="49" fontId="5" fillId="0" borderId="0" xfId="0" applyNumberFormat="1" applyFont="1" applyAlignment="1">
      <alignment horizontal="left"/>
    </xf>
    <xf numFmtId="0" fontId="4" fillId="0" borderId="23" xfId="0" applyFont="1" applyBorder="1" applyAlignment="1">
      <alignment horizontal="center" vertical="center"/>
    </xf>
    <xf numFmtId="0" fontId="8" fillId="0" borderId="0" xfId="0" applyFont="1" applyAlignment="1">
      <alignment horizontal="left"/>
    </xf>
    <xf numFmtId="49" fontId="8" fillId="0" borderId="0" xfId="0" applyNumberFormat="1" applyFont="1" applyAlignment="1">
      <alignment horizontal="center"/>
    </xf>
    <xf numFmtId="0" fontId="10" fillId="0" borderId="0" xfId="0" applyFont="1" applyAlignment="1">
      <alignment horizontal="center" vertical="top"/>
    </xf>
    <xf numFmtId="4" fontId="37" fillId="0" borderId="26" xfId="0" applyNumberFormat="1" applyFont="1" applyBorder="1" applyAlignment="1">
      <alignment horizontal="right" wrapText="1"/>
    </xf>
    <xf numFmtId="4" fontId="37" fillId="0" borderId="50" xfId="0" applyNumberFormat="1" applyFont="1" applyBorder="1" applyAlignment="1">
      <alignment horizontal="right" wrapText="1"/>
    </xf>
    <xf numFmtId="4" fontId="8" fillId="0" borderId="41" xfId="0" applyNumberFormat="1" applyFont="1" applyBorder="1" applyAlignment="1">
      <alignment horizontal="right"/>
    </xf>
    <xf numFmtId="4" fontId="8" fillId="0" borderId="51" xfId="0" applyNumberFormat="1" applyFont="1" applyBorder="1" applyAlignment="1">
      <alignment horizontal="right"/>
    </xf>
    <xf numFmtId="0" fontId="8" fillId="0" borderId="41" xfId="0" applyFont="1" applyBorder="1" applyAlignment="1">
      <alignment horizontal="justify" vertical="center"/>
    </xf>
    <xf numFmtId="0" fontId="40" fillId="0" borderId="51" xfId="0" applyFont="1" applyBorder="1" applyAlignment="1">
      <alignment vertical="center"/>
    </xf>
    <xf numFmtId="0" fontId="8" fillId="0" borderId="40" xfId="0" applyFont="1" applyBorder="1" applyAlignment="1">
      <alignment horizontal="center" wrapText="1"/>
    </xf>
    <xf numFmtId="0" fontId="8" fillId="0" borderId="52" xfId="0" applyFont="1" applyBorder="1" applyAlignment="1">
      <alignment horizontal="center" wrapText="1"/>
    </xf>
    <xf numFmtId="49" fontId="8" fillId="0" borderId="26" xfId="0" applyNumberFormat="1" applyFont="1" applyBorder="1" applyAlignment="1">
      <alignment horizontal="center" wrapText="1"/>
    </xf>
    <xf numFmtId="49" fontId="8" fillId="0" borderId="50" xfId="0" applyNumberFormat="1" applyFont="1" applyBorder="1" applyAlignment="1">
      <alignment horizontal="center" wrapText="1"/>
    </xf>
    <xf numFmtId="0" fontId="8" fillId="0" borderId="0" xfId="0" applyFont="1" applyAlignment="1">
      <alignment horizontal="center" vertical="center"/>
    </xf>
    <xf numFmtId="0" fontId="8" fillId="0" borderId="2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6" xfId="0" applyFont="1" applyBorder="1" applyAlignment="1">
      <alignment horizontal="center" vertical="center"/>
    </xf>
    <xf numFmtId="0" fontId="8" fillId="0" borderId="50" xfId="0" applyFont="1" applyBorder="1" applyAlignment="1">
      <alignment horizontal="center" vertical="center"/>
    </xf>
  </cellXfs>
  <cellStyles count="8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r" xfId="26"/>
    <cellStyle name="Calculation" xfId="27"/>
    <cellStyle name="Check Cell" xfId="28"/>
    <cellStyle name="col" xfId="29"/>
    <cellStyle name="Explanatory Text" xfId="30"/>
    <cellStyle name="Good" xfId="31"/>
    <cellStyle name="Heading 1" xfId="32"/>
    <cellStyle name="Heading 2" xfId="33"/>
    <cellStyle name="Heading 3" xfId="34"/>
    <cellStyle name="Heading 4" xfId="35"/>
    <cellStyle name="Input" xfId="36"/>
    <cellStyle name="Linked Cell" xfId="37"/>
    <cellStyle name="Neutral" xfId="38"/>
    <cellStyle name="Note" xfId="39"/>
    <cellStyle name="Output" xfId="40"/>
    <cellStyle name="style0" xfId="41"/>
    <cellStyle name="td" xfId="42"/>
    <cellStyle name="Title" xfId="43"/>
    <cellStyle name="Total" xfId="44"/>
    <cellStyle name="tr" xfId="45"/>
    <cellStyle name="Warning Text" xfId="46"/>
    <cellStyle name="xl21" xfId="47"/>
    <cellStyle name="xl22" xfId="48"/>
    <cellStyle name="xl23" xfId="49"/>
    <cellStyle name="xl24" xfId="50"/>
    <cellStyle name="xl25" xfId="51"/>
    <cellStyle name="xl26" xfId="52"/>
    <cellStyle name="xl27" xfId="53"/>
    <cellStyle name="xl28" xfId="54"/>
    <cellStyle name="xl29" xfId="55"/>
    <cellStyle name="xl30" xfId="56"/>
    <cellStyle name="xl31" xfId="57"/>
    <cellStyle name="xl32" xfId="58"/>
    <cellStyle name="xl33" xfId="59"/>
    <cellStyle name="xl34" xfId="60"/>
    <cellStyle name="xl35" xfId="61"/>
    <cellStyle name="xl36" xfId="62"/>
    <cellStyle name="xl37" xfId="63"/>
    <cellStyle name="xl38" xfId="64"/>
    <cellStyle name="xl39" xfId="65"/>
    <cellStyle name="xl40" xfId="66"/>
    <cellStyle name="xl41" xfId="67"/>
    <cellStyle name="xl42" xfId="68"/>
    <cellStyle name="xl43" xfId="69"/>
    <cellStyle name="xl44" xfId="70"/>
    <cellStyle name="xl45" xfId="71"/>
    <cellStyle name="xl46" xfId="72"/>
    <cellStyle name="xl47" xfId="73"/>
    <cellStyle name="xl48" xfId="74"/>
    <cellStyle name="xl49" xfId="75"/>
    <cellStyle name="xl50" xfId="76"/>
    <cellStyle name="xl51" xfId="77"/>
    <cellStyle name="xl52" xfId="78"/>
    <cellStyle name="xl53" xfId="79"/>
    <cellStyle name="xl54" xfId="80"/>
    <cellStyle name="xl55" xfId="81"/>
    <cellStyle name="xl56" xfId="82"/>
    <cellStyle name="xl57" xfId="83"/>
    <cellStyle name="xl60" xfId="84"/>
    <cellStyle name="xl61" xfId="85"/>
    <cellStyle name="xl63" xfId="86"/>
    <cellStyle name="xl64" xfId="87"/>
    <cellStyle name="Обычный" xfId="0" builtinId="0"/>
    <cellStyle name="Финансовый" xfId="8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consultantplus://offline/ref=5BB390BC09360798A697DAAF554279153A46A51FDAC4FBAD96AF32391E9067026A4A7E59A7AEVEc1J" TargetMode="External"/><Relationship Id="rId7" Type="http://schemas.openxmlformats.org/officeDocument/2006/relationships/hyperlink" Target="consultantplus://offline/ref=5BB390BC09360798A697DAAF554279153A46A51FDAC4FBAD96AF32391E9067026A4A7E59A7AEVEc1J" TargetMode="External"/><Relationship Id="rId2" Type="http://schemas.openxmlformats.org/officeDocument/2006/relationships/hyperlink" Target="consultantplus://offline/ref=5BB390BC09360798A697DAAF554279153A46A51FDAC4FBAD96AF32391E9067026A4A7E59A7AEVEc1J" TargetMode="External"/><Relationship Id="rId1" Type="http://schemas.openxmlformats.org/officeDocument/2006/relationships/hyperlink" Target="consultantplus://offline/ref=5BB390BC09360798A697DAAF554279153A46A51FDAC4FBAD96AF32391E9067026A4A7E59A7AEVEc1J" TargetMode="External"/><Relationship Id="rId6" Type="http://schemas.openxmlformats.org/officeDocument/2006/relationships/hyperlink" Target="consultantplus://offline/ref=5BB390BC09360798A697DAAF554279153A46A51FDAC4FBAD96AF32391E9067026A4A7E59A7AEVEc1J" TargetMode="External"/><Relationship Id="rId5" Type="http://schemas.openxmlformats.org/officeDocument/2006/relationships/hyperlink" Target="consultantplus://offline/ref=5BB390BC09360798A697DAAF554279153A46A51FDAC4FBAD96AF32391E9067026A4A7E59A7AEVEc1J" TargetMode="External"/><Relationship Id="rId4" Type="http://schemas.openxmlformats.org/officeDocument/2006/relationships/hyperlink" Target="consultantplus://offline/ref=5BB390BC09360798A697DAAF554279153A46A51FDAC4FBAD96AF32391E9067026A4A7E59A7AEVEc1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DD299"/>
  <sheetViews>
    <sheetView view="pageBreakPreview" topLeftCell="A169" zoomScale="85" zoomScaleNormal="75" zoomScaleSheetLayoutView="85" zoomScalePageLayoutView="75" workbookViewId="0">
      <selection activeCell="D15" sqref="D15"/>
    </sheetView>
  </sheetViews>
  <sheetFormatPr defaultColWidth="15" defaultRowHeight="15"/>
  <cols>
    <col min="1" max="1" width="71.7109375" style="64" customWidth="1"/>
    <col min="2" max="2" width="7.5703125" style="68" customWidth="1"/>
    <col min="3" max="3" width="29.5703125" style="16" customWidth="1"/>
    <col min="4" max="4" width="26.28515625" style="64" customWidth="1"/>
    <col min="5" max="5" width="19.140625" style="64" customWidth="1"/>
    <col min="6" max="6" width="18.85546875" style="68" customWidth="1"/>
    <col min="7" max="7" width="33.7109375" style="4" customWidth="1"/>
    <col min="8" max="8" width="8.140625" style="4" customWidth="1"/>
    <col min="9" max="9" width="19.5703125" style="4" customWidth="1"/>
    <col min="10" max="10" width="17.140625" style="4" customWidth="1"/>
    <col min="11" max="11" width="17.85546875" style="4" customWidth="1"/>
    <col min="12" max="16384" width="15" style="4"/>
  </cols>
  <sheetData>
    <row r="2" spans="1:108" ht="16.5" thickBot="1">
      <c r="B2" s="65"/>
      <c r="C2" s="12" t="s">
        <v>252</v>
      </c>
      <c r="D2" s="66"/>
      <c r="F2" s="67" t="s">
        <v>471</v>
      </c>
      <c r="G2" s="2"/>
      <c r="H2" s="2"/>
      <c r="I2" s="2"/>
      <c r="L2" s="2"/>
      <c r="M2" s="2"/>
      <c r="N2" s="2"/>
      <c r="O2" s="2"/>
      <c r="P2" s="2"/>
      <c r="Q2" s="2"/>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2"/>
      <c r="CM2" s="166"/>
      <c r="CN2" s="167"/>
      <c r="CO2" s="167"/>
      <c r="CP2" s="167"/>
      <c r="CQ2" s="167"/>
      <c r="CR2" s="167"/>
      <c r="CS2" s="167"/>
      <c r="CT2" s="167"/>
      <c r="CU2" s="167"/>
      <c r="CV2" s="167"/>
      <c r="CW2" s="167"/>
      <c r="CX2" s="167"/>
      <c r="CY2" s="167"/>
      <c r="CZ2" s="167"/>
      <c r="DA2" s="167"/>
      <c r="DB2" s="167"/>
      <c r="DC2" s="167"/>
      <c r="DD2" s="168"/>
    </row>
    <row r="3" spans="1:108" ht="15.75">
      <c r="C3" s="13" t="s">
        <v>98</v>
      </c>
      <c r="E3" s="69" t="s">
        <v>575</v>
      </c>
      <c r="F3" s="70" t="s">
        <v>253</v>
      </c>
      <c r="G3" s="18"/>
      <c r="H3" s="18"/>
      <c r="I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Y3" s="1"/>
      <c r="BZ3" s="1"/>
      <c r="CA3" s="1"/>
      <c r="CB3" s="1"/>
      <c r="CC3" s="1"/>
      <c r="CD3" s="1"/>
      <c r="CE3" s="1"/>
      <c r="CF3" s="1"/>
      <c r="CG3" s="1"/>
      <c r="CH3" s="1"/>
      <c r="CI3" s="1"/>
      <c r="CJ3" s="1"/>
      <c r="CK3" s="5"/>
      <c r="CL3" s="1"/>
      <c r="CM3" s="169"/>
      <c r="CN3" s="170"/>
      <c r="CO3" s="170"/>
      <c r="CP3" s="170"/>
      <c r="CQ3" s="170"/>
      <c r="CR3" s="170"/>
      <c r="CS3" s="170"/>
      <c r="CT3" s="170"/>
      <c r="CU3" s="170"/>
      <c r="CV3" s="170"/>
      <c r="CW3" s="170"/>
      <c r="CX3" s="170"/>
      <c r="CY3" s="170"/>
      <c r="CZ3" s="170"/>
      <c r="DA3" s="170"/>
      <c r="DB3" s="170"/>
      <c r="DC3" s="170"/>
      <c r="DD3" s="171"/>
    </row>
    <row r="4" spans="1:108">
      <c r="B4" s="71"/>
      <c r="C4" s="14"/>
      <c r="E4" s="72" t="s">
        <v>472</v>
      </c>
      <c r="F4" s="73" t="s">
        <v>99</v>
      </c>
      <c r="G4" s="1"/>
      <c r="H4" s="1"/>
      <c r="I4" s="1"/>
      <c r="L4" s="1"/>
      <c r="M4" s="1"/>
      <c r="N4" s="1"/>
      <c r="O4" s="1"/>
      <c r="P4" s="1"/>
      <c r="Q4" s="1"/>
      <c r="R4" s="1"/>
      <c r="S4" s="1"/>
      <c r="T4" s="1"/>
      <c r="U4" s="1"/>
      <c r="V4" s="1"/>
      <c r="W4" s="1"/>
      <c r="X4" s="1"/>
      <c r="Y4" s="1"/>
      <c r="Z4" s="1"/>
      <c r="AA4" s="1"/>
      <c r="AB4" s="1"/>
      <c r="AC4" s="1"/>
      <c r="AD4" s="1"/>
      <c r="AE4" s="1"/>
      <c r="AF4" s="1"/>
      <c r="AG4" s="1"/>
      <c r="AH4" s="1"/>
      <c r="AI4" s="1"/>
      <c r="AJ4" s="1"/>
      <c r="AK4" s="1"/>
      <c r="AL4" s="1"/>
      <c r="AM4" s="5"/>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3"/>
      <c r="BM4" s="173"/>
      <c r="BN4" s="173"/>
      <c r="BO4" s="173"/>
      <c r="BP4" s="174"/>
      <c r="BQ4" s="174"/>
      <c r="BR4" s="174"/>
      <c r="BS4" s="1"/>
      <c r="BT4" s="1"/>
      <c r="BU4" s="1"/>
      <c r="BV4" s="1"/>
      <c r="BW4" s="1"/>
      <c r="BX4" s="1"/>
      <c r="BY4" s="1"/>
      <c r="BZ4" s="1"/>
      <c r="CA4" s="1"/>
      <c r="CB4" s="1"/>
      <c r="CC4" s="1"/>
      <c r="CD4" s="1"/>
      <c r="CE4" s="1"/>
      <c r="CF4" s="1"/>
      <c r="CG4" s="1"/>
      <c r="CH4" s="1"/>
      <c r="CI4" s="1"/>
      <c r="CJ4" s="1"/>
      <c r="CK4" s="5"/>
      <c r="CL4" s="1"/>
      <c r="CM4" s="153"/>
      <c r="CN4" s="154"/>
      <c r="CO4" s="154"/>
      <c r="CP4" s="154"/>
      <c r="CQ4" s="154"/>
      <c r="CR4" s="154"/>
      <c r="CS4" s="154"/>
      <c r="CT4" s="154"/>
      <c r="CU4" s="154"/>
      <c r="CV4" s="154"/>
      <c r="CW4" s="154"/>
      <c r="CX4" s="154"/>
      <c r="CY4" s="154"/>
      <c r="CZ4" s="154"/>
      <c r="DA4" s="154"/>
      <c r="DB4" s="154"/>
      <c r="DC4" s="154"/>
      <c r="DD4" s="155"/>
    </row>
    <row r="5" spans="1:108">
      <c r="A5" s="64" t="s">
        <v>1282</v>
      </c>
      <c r="C5" s="14"/>
      <c r="E5" s="72" t="s">
        <v>473</v>
      </c>
      <c r="F5" s="73" t="s">
        <v>992</v>
      </c>
      <c r="G5" s="1"/>
      <c r="H5" s="1"/>
      <c r="I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5"/>
      <c r="CL5" s="1"/>
      <c r="CM5" s="153"/>
      <c r="CN5" s="154"/>
      <c r="CO5" s="154"/>
      <c r="CP5" s="154"/>
      <c r="CQ5" s="154"/>
      <c r="CR5" s="154"/>
      <c r="CS5" s="154"/>
      <c r="CT5" s="154"/>
      <c r="CU5" s="154"/>
      <c r="CV5" s="154"/>
      <c r="CW5" s="154"/>
      <c r="CX5" s="154"/>
      <c r="CY5" s="154"/>
      <c r="CZ5" s="154"/>
      <c r="DA5" s="154"/>
      <c r="DB5" s="154"/>
      <c r="DC5" s="154"/>
      <c r="DD5" s="155"/>
    </row>
    <row r="6" spans="1:108" ht="15.75">
      <c r="A6" s="64" t="s">
        <v>1283</v>
      </c>
      <c r="B6" s="74" t="s">
        <v>1034</v>
      </c>
      <c r="C6" s="52"/>
      <c r="D6" s="75"/>
      <c r="E6" s="72" t="s">
        <v>932</v>
      </c>
      <c r="F6" s="73" t="s">
        <v>582</v>
      </c>
      <c r="G6" s="1"/>
      <c r="H6" s="1"/>
      <c r="I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5"/>
      <c r="CL6" s="1"/>
      <c r="CM6" s="153"/>
      <c r="CN6" s="154"/>
      <c r="CO6" s="154"/>
      <c r="CP6" s="154"/>
      <c r="CQ6" s="154"/>
      <c r="CR6" s="154"/>
      <c r="CS6" s="154"/>
      <c r="CT6" s="154"/>
      <c r="CU6" s="154"/>
      <c r="CV6" s="154"/>
      <c r="CW6" s="154"/>
      <c r="CX6" s="154"/>
      <c r="CY6" s="154"/>
      <c r="CZ6" s="154"/>
      <c r="DA6" s="154"/>
      <c r="DB6" s="154"/>
      <c r="DC6" s="154"/>
      <c r="DD6" s="155"/>
    </row>
    <row r="7" spans="1:108" ht="15.75">
      <c r="A7" s="64" t="s">
        <v>249</v>
      </c>
      <c r="B7" s="158" t="s">
        <v>974</v>
      </c>
      <c r="C7" s="158"/>
      <c r="D7" s="158"/>
      <c r="E7" s="72" t="s">
        <v>330</v>
      </c>
      <c r="F7" s="73" t="s">
        <v>975</v>
      </c>
      <c r="G7" s="1"/>
      <c r="H7" s="1"/>
      <c r="I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5"/>
      <c r="CL7" s="1"/>
      <c r="CM7" s="153"/>
      <c r="CN7" s="154"/>
      <c r="CO7" s="154"/>
      <c r="CP7" s="154"/>
      <c r="CQ7" s="154"/>
      <c r="CR7" s="154"/>
      <c r="CS7" s="154"/>
      <c r="CT7" s="154"/>
      <c r="CU7" s="154"/>
      <c r="CV7" s="154"/>
      <c r="CW7" s="154"/>
      <c r="CX7" s="154"/>
      <c r="CY7" s="154"/>
      <c r="CZ7" s="154"/>
      <c r="DA7" s="154"/>
      <c r="DB7" s="154"/>
      <c r="DC7" s="154"/>
      <c r="DD7" s="155"/>
    </row>
    <row r="8" spans="1:108">
      <c r="A8" s="64" t="s">
        <v>931</v>
      </c>
      <c r="B8" s="71"/>
      <c r="C8" s="14"/>
      <c r="F8" s="73"/>
      <c r="G8" s="1"/>
      <c r="H8" s="1"/>
      <c r="I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5"/>
      <c r="CL8" s="1"/>
      <c r="CM8" s="153"/>
      <c r="CN8" s="154"/>
      <c r="CO8" s="154"/>
      <c r="CP8" s="154"/>
      <c r="CQ8" s="154"/>
      <c r="CR8" s="154"/>
      <c r="CS8" s="154"/>
      <c r="CT8" s="154"/>
      <c r="CU8" s="154"/>
      <c r="CV8" s="154"/>
      <c r="CW8" s="154"/>
      <c r="CX8" s="154"/>
      <c r="CY8" s="154"/>
      <c r="CZ8" s="154"/>
      <c r="DA8" s="154"/>
      <c r="DB8" s="154"/>
      <c r="DC8" s="154"/>
      <c r="DD8" s="155"/>
    </row>
    <row r="9" spans="1:108" ht="15.75" thickBot="1">
      <c r="A9" s="64" t="s">
        <v>994</v>
      </c>
      <c r="B9" s="71"/>
      <c r="C9" s="14"/>
      <c r="F9" s="76" t="s">
        <v>1266</v>
      </c>
      <c r="G9" s="1"/>
      <c r="H9" s="1"/>
      <c r="I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62"/>
      <c r="CN9" s="163"/>
      <c r="CO9" s="163"/>
      <c r="CP9" s="163"/>
      <c r="CQ9" s="163"/>
      <c r="CR9" s="163"/>
      <c r="CS9" s="163"/>
      <c r="CT9" s="163"/>
      <c r="CU9" s="163"/>
      <c r="CV9" s="163"/>
      <c r="CW9" s="163"/>
      <c r="CX9" s="163"/>
      <c r="CY9" s="163"/>
      <c r="CZ9" s="163"/>
      <c r="DA9" s="163"/>
      <c r="DB9" s="163"/>
      <c r="DC9" s="163"/>
      <c r="DD9" s="164"/>
    </row>
    <row r="10" spans="1:108" ht="14.25">
      <c r="A10" s="77"/>
      <c r="B10" s="77"/>
      <c r="C10" s="15"/>
      <c r="D10" s="77"/>
      <c r="E10" s="77"/>
      <c r="F10" s="77"/>
      <c r="G10" s="6"/>
      <c r="H10" s="6"/>
      <c r="I10" s="6"/>
      <c r="K10" s="19"/>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row>
    <row r="11" spans="1:108" ht="27.75" customHeight="1">
      <c r="A11" s="156" t="s">
        <v>647</v>
      </c>
      <c r="B11" s="157"/>
      <c r="C11" s="157"/>
      <c r="D11" s="157"/>
      <c r="E11" s="157"/>
      <c r="F11" s="157"/>
    </row>
    <row r="12" spans="1:108" ht="27.75" customHeight="1">
      <c r="A12" s="160"/>
      <c r="B12" s="161"/>
      <c r="C12" s="161"/>
      <c r="D12" s="161"/>
      <c r="E12" s="161"/>
      <c r="F12" s="161"/>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row>
    <row r="13" spans="1:108" ht="48.75" customHeight="1">
      <c r="A13" s="78" t="s">
        <v>695</v>
      </c>
      <c r="B13" s="78" t="s">
        <v>367</v>
      </c>
      <c r="C13" s="23" t="s">
        <v>983</v>
      </c>
      <c r="D13" s="78" t="s">
        <v>1265</v>
      </c>
      <c r="E13" s="78" t="s">
        <v>271</v>
      </c>
      <c r="F13" s="78" t="s">
        <v>487</v>
      </c>
      <c r="G13" s="3"/>
    </row>
    <row r="14" spans="1:108" ht="15.75" thickBot="1">
      <c r="A14" s="79">
        <v>1</v>
      </c>
      <c r="B14" s="79">
        <v>2</v>
      </c>
      <c r="C14" s="54">
        <v>3</v>
      </c>
      <c r="D14" s="79">
        <v>4</v>
      </c>
      <c r="E14" s="79">
        <v>5</v>
      </c>
      <c r="F14" s="79">
        <v>6</v>
      </c>
    </row>
    <row r="15" spans="1:108" s="11" customFormat="1" ht="15.75">
      <c r="A15" s="80" t="s">
        <v>993</v>
      </c>
      <c r="B15" s="81" t="s">
        <v>470</v>
      </c>
      <c r="C15" s="47" t="s">
        <v>328</v>
      </c>
      <c r="D15" s="82">
        <f>D17+D123</f>
        <v>3064315941.4200001</v>
      </c>
      <c r="E15" s="82">
        <f>E17+E123</f>
        <v>794552403.45000005</v>
      </c>
      <c r="F15" s="83">
        <f>IF(OR(D15&lt;=0,D15&lt;E15,D15-E15&lt;0),0,D15-E15)</f>
        <v>2269763537.9700003</v>
      </c>
    </row>
    <row r="16" spans="1:108" ht="15.75">
      <c r="A16" s="84" t="s">
        <v>329</v>
      </c>
      <c r="B16" s="85"/>
      <c r="C16" s="55"/>
      <c r="D16" s="86"/>
      <c r="E16" s="86"/>
      <c r="F16" s="87"/>
    </row>
    <row r="17" spans="1:6" s="11" customFormat="1" ht="15.75">
      <c r="A17" s="88" t="s">
        <v>995</v>
      </c>
      <c r="B17" s="89" t="s">
        <v>470</v>
      </c>
      <c r="C17" s="48" t="s">
        <v>1195</v>
      </c>
      <c r="D17" s="90">
        <f>D18+D30+D35+D42+D48+D51+D64+D70+D83+D92+D114</f>
        <v>1133161232.8499999</v>
      </c>
      <c r="E17" s="90">
        <f>E18+E30+E35+E42+E48+E51+E64+E70+E83+E92+E114</f>
        <v>324761569.31999999</v>
      </c>
      <c r="F17" s="91">
        <f t="shared" ref="F17:F70" si="0">IF(OR(D17&lt;=0,D17&lt;E17,D17-E17&lt;0),0,D17-E17)</f>
        <v>808399663.52999997</v>
      </c>
    </row>
    <row r="18" spans="1:6" s="11" customFormat="1" ht="15.75">
      <c r="A18" s="88" t="s">
        <v>393</v>
      </c>
      <c r="B18" s="89" t="s">
        <v>470</v>
      </c>
      <c r="C18" s="48" t="s">
        <v>1196</v>
      </c>
      <c r="D18" s="90">
        <f>D19</f>
        <v>675737181.60000002</v>
      </c>
      <c r="E18" s="90">
        <f>E19</f>
        <v>202588677.97000003</v>
      </c>
      <c r="F18" s="91">
        <f t="shared" si="0"/>
        <v>473148503.63</v>
      </c>
    </row>
    <row r="19" spans="1:6" ht="15.75">
      <c r="A19" s="88" t="s">
        <v>404</v>
      </c>
      <c r="B19" s="89" t="s">
        <v>470</v>
      </c>
      <c r="C19" s="48" t="s">
        <v>1204</v>
      </c>
      <c r="D19" s="90">
        <f>D20+D21+D22+D23+D24+D25+D26</f>
        <v>675737181.60000002</v>
      </c>
      <c r="E19" s="90">
        <f>E20+E21+E22+E23+E24+E25+E26+E27+E28+E29</f>
        <v>202588677.97000003</v>
      </c>
      <c r="F19" s="91">
        <f t="shared" si="0"/>
        <v>473148503.63</v>
      </c>
    </row>
    <row r="20" spans="1:6" s="62" customFormat="1" ht="220.5">
      <c r="A20" s="92" t="s">
        <v>829</v>
      </c>
      <c r="B20" s="93" t="s">
        <v>470</v>
      </c>
      <c r="C20" s="49" t="s">
        <v>1194</v>
      </c>
      <c r="D20" s="94">
        <v>643488220</v>
      </c>
      <c r="E20" s="94">
        <f>175855939.81+49982.4</f>
        <v>175905922.21000001</v>
      </c>
      <c r="F20" s="87">
        <f t="shared" si="0"/>
        <v>467582297.78999996</v>
      </c>
    </row>
    <row r="21" spans="1:6" s="62" customFormat="1" ht="157.5">
      <c r="A21" s="92" t="s">
        <v>830</v>
      </c>
      <c r="B21" s="93" t="s">
        <v>470</v>
      </c>
      <c r="C21" s="49" t="s">
        <v>90</v>
      </c>
      <c r="D21" s="94">
        <v>2630810</v>
      </c>
      <c r="E21" s="94">
        <f>400295.09+321.7</f>
        <v>400616.79000000004</v>
      </c>
      <c r="F21" s="87">
        <f t="shared" si="0"/>
        <v>2230193.21</v>
      </c>
    </row>
    <row r="22" spans="1:6" s="62" customFormat="1" ht="141.75">
      <c r="A22" s="92" t="s">
        <v>593</v>
      </c>
      <c r="B22" s="93" t="s">
        <v>470</v>
      </c>
      <c r="C22" s="49" t="s">
        <v>91</v>
      </c>
      <c r="D22" s="94">
        <v>5445110</v>
      </c>
      <c r="E22" s="94">
        <f>280778.19+3164.81</f>
        <v>283943</v>
      </c>
      <c r="F22" s="87">
        <f t="shared" si="0"/>
        <v>5161167</v>
      </c>
    </row>
    <row r="23" spans="1:6" s="62" customFormat="1" ht="82.5" customHeight="1">
      <c r="A23" s="92" t="s">
        <v>489</v>
      </c>
      <c r="B23" s="93" t="s">
        <v>470</v>
      </c>
      <c r="C23" s="49" t="s">
        <v>92</v>
      </c>
      <c r="D23" s="95">
        <v>1408880</v>
      </c>
      <c r="E23" s="94">
        <v>412500</v>
      </c>
      <c r="F23" s="87">
        <f t="shared" si="0"/>
        <v>996380</v>
      </c>
    </row>
    <row r="24" spans="1:6" s="62" customFormat="1" ht="352.5" customHeight="1">
      <c r="A24" s="92" t="s">
        <v>101</v>
      </c>
      <c r="B24" s="93" t="s">
        <v>470</v>
      </c>
      <c r="C24" s="49" t="s">
        <v>93</v>
      </c>
      <c r="D24" s="95">
        <v>20125861.600000001</v>
      </c>
      <c r="E24" s="94">
        <v>931725.8</v>
      </c>
      <c r="F24" s="87">
        <f t="shared" si="0"/>
        <v>19194135.800000001</v>
      </c>
    </row>
    <row r="25" spans="1:6" s="62" customFormat="1" ht="99.75" customHeight="1">
      <c r="A25" s="92" t="s">
        <v>710</v>
      </c>
      <c r="B25" s="93" t="s">
        <v>470</v>
      </c>
      <c r="C25" s="49" t="s">
        <v>1200</v>
      </c>
      <c r="D25" s="95">
        <v>2151140</v>
      </c>
      <c r="E25" s="94">
        <v>298110.55</v>
      </c>
      <c r="F25" s="87">
        <f>IF(OR(D25&lt;=0,D25&lt;E25,D25-E25&lt;0),0,D25-E25)</f>
        <v>1853029.45</v>
      </c>
    </row>
    <row r="26" spans="1:6" s="62" customFormat="1" ht="100.5" customHeight="1">
      <c r="A26" s="92" t="s">
        <v>490</v>
      </c>
      <c r="B26" s="93" t="s">
        <v>470</v>
      </c>
      <c r="C26" s="49" t="s">
        <v>795</v>
      </c>
      <c r="D26" s="95">
        <v>487160</v>
      </c>
      <c r="E26" s="94">
        <v>319218</v>
      </c>
      <c r="F26" s="87">
        <f>IF(OR(D26&lt;=0,D26&lt;E26,D26-E26&lt;0),0,D26-E26)</f>
        <v>167942</v>
      </c>
    </row>
    <row r="27" spans="1:6" s="62" customFormat="1" ht="342" customHeight="1">
      <c r="A27" s="120" t="s">
        <v>1301</v>
      </c>
      <c r="B27" s="93" t="s">
        <v>470</v>
      </c>
      <c r="C27" s="49" t="s">
        <v>1300</v>
      </c>
      <c r="D27" s="95">
        <v>0</v>
      </c>
      <c r="E27" s="94">
        <v>626927.38</v>
      </c>
      <c r="F27" s="87">
        <f>IF(OR(D27&lt;=0,D27&lt;E27,D27-E27&lt;0),0,D27-E27)</f>
        <v>0</v>
      </c>
    </row>
    <row r="28" spans="1:6" s="62" customFormat="1" ht="78.75">
      <c r="A28" s="92" t="s">
        <v>1302</v>
      </c>
      <c r="B28" s="93" t="s">
        <v>470</v>
      </c>
      <c r="C28" s="49" t="s">
        <v>1303</v>
      </c>
      <c r="D28" s="95">
        <v>0</v>
      </c>
      <c r="E28" s="94">
        <v>23409572.710000001</v>
      </c>
      <c r="F28" s="87">
        <f>IF(OR(D28&lt;=0,D28&lt;E28,D28-E28&lt;0),0,D28-E28)</f>
        <v>0</v>
      </c>
    </row>
    <row r="29" spans="1:6" s="62" customFormat="1" ht="94.5">
      <c r="A29" s="92" t="s">
        <v>1305</v>
      </c>
      <c r="B29" s="93" t="s">
        <v>470</v>
      </c>
      <c r="C29" s="49" t="s">
        <v>1304</v>
      </c>
      <c r="D29" s="95">
        <v>0</v>
      </c>
      <c r="E29" s="94">
        <v>141.53</v>
      </c>
      <c r="F29" s="87">
        <f>IF(OR(D29&lt;=0,D29&lt;E29,D29-E29&lt;0),0,D29-E29)</f>
        <v>0</v>
      </c>
    </row>
    <row r="30" spans="1:6" ht="31.5">
      <c r="A30" s="88" t="s">
        <v>364</v>
      </c>
      <c r="B30" s="89" t="s">
        <v>470</v>
      </c>
      <c r="C30" s="48" t="s">
        <v>94</v>
      </c>
      <c r="D30" s="90">
        <f>D31+D32+D33+D34</f>
        <v>54256000</v>
      </c>
      <c r="E30" s="96">
        <f>E31+E32+E33+E34</f>
        <v>17139741.760000002</v>
      </c>
      <c r="F30" s="87">
        <f t="shared" si="0"/>
        <v>37116258.239999995</v>
      </c>
    </row>
    <row r="31" spans="1:6" s="62" customFormat="1" ht="110.25">
      <c r="A31" s="92" t="s">
        <v>988</v>
      </c>
      <c r="B31" s="93" t="s">
        <v>470</v>
      </c>
      <c r="C31" s="50" t="s">
        <v>680</v>
      </c>
      <c r="D31" s="95">
        <v>27611000</v>
      </c>
      <c r="E31" s="94">
        <v>8416424.5800000001</v>
      </c>
      <c r="F31" s="87">
        <f>IF(OR(D31&lt;=0,D31&lt;E31,D31-E31&lt;0),0,D31-E31)</f>
        <v>19194575.420000002</v>
      </c>
    </row>
    <row r="32" spans="1:6" s="62" customFormat="1" ht="126">
      <c r="A32" s="92" t="s">
        <v>565</v>
      </c>
      <c r="B32" s="93" t="s">
        <v>470</v>
      </c>
      <c r="C32" s="50" t="s">
        <v>681</v>
      </c>
      <c r="D32" s="95">
        <v>156000</v>
      </c>
      <c r="E32" s="94">
        <v>48632.57</v>
      </c>
      <c r="F32" s="87">
        <f>IF(OR(D32&lt;=0,D32&lt;E32,D32-E32&lt;0),0,D32-E32)</f>
        <v>107367.43</v>
      </c>
    </row>
    <row r="33" spans="1:6" s="62" customFormat="1" ht="110.25">
      <c r="A33" s="92" t="s">
        <v>756</v>
      </c>
      <c r="B33" s="93" t="s">
        <v>470</v>
      </c>
      <c r="C33" s="50" t="s">
        <v>682</v>
      </c>
      <c r="D33" s="95">
        <v>29386000</v>
      </c>
      <c r="E33" s="94">
        <v>9366763.2699999996</v>
      </c>
      <c r="F33" s="87">
        <f>IF(OR(D33&lt;=0,D33&lt;E33,D33-E33&lt;0),0,D33-E33)</f>
        <v>20019236.73</v>
      </c>
    </row>
    <row r="34" spans="1:6" s="62" customFormat="1" ht="110.25">
      <c r="A34" s="92" t="s">
        <v>639</v>
      </c>
      <c r="B34" s="93" t="s">
        <v>470</v>
      </c>
      <c r="C34" s="50" t="s">
        <v>683</v>
      </c>
      <c r="D34" s="95">
        <v>-2897000</v>
      </c>
      <c r="E34" s="94">
        <v>-692078.66</v>
      </c>
      <c r="F34" s="87">
        <f>IF(OR(D34&lt;=0,D34&lt;E34,D34-E34&lt;0),0,D34-E34)</f>
        <v>0</v>
      </c>
    </row>
    <row r="35" spans="1:6" ht="15.75">
      <c r="A35" s="88" t="s">
        <v>635</v>
      </c>
      <c r="B35" s="89" t="s">
        <v>470</v>
      </c>
      <c r="C35" s="48" t="s">
        <v>310</v>
      </c>
      <c r="D35" s="90">
        <f>D36+D39+D41+D40</f>
        <v>68106400</v>
      </c>
      <c r="E35" s="90">
        <f>E36+E39+E41+E40</f>
        <v>35360211.799999997</v>
      </c>
      <c r="F35" s="87">
        <f t="shared" si="0"/>
        <v>32746188.200000003</v>
      </c>
    </row>
    <row r="36" spans="1:6" ht="31.5">
      <c r="A36" s="88" t="s">
        <v>488</v>
      </c>
      <c r="B36" s="89" t="s">
        <v>470</v>
      </c>
      <c r="C36" s="48" t="s">
        <v>311</v>
      </c>
      <c r="D36" s="90">
        <f>D37+D38</f>
        <v>63034400</v>
      </c>
      <c r="E36" s="90">
        <f>E37+E38</f>
        <v>31683104.479999997</v>
      </c>
      <c r="F36" s="87">
        <f t="shared" si="0"/>
        <v>31351295.520000003</v>
      </c>
    </row>
    <row r="37" spans="1:6" s="62" customFormat="1" ht="31.5">
      <c r="A37" s="92" t="s">
        <v>640</v>
      </c>
      <c r="B37" s="93" t="s">
        <v>470</v>
      </c>
      <c r="C37" s="49" t="s">
        <v>312</v>
      </c>
      <c r="D37" s="95">
        <v>34684000</v>
      </c>
      <c r="E37" s="95">
        <f>17969093.4+9512.98</f>
        <v>17978606.379999999</v>
      </c>
      <c r="F37" s="87">
        <f t="shared" si="0"/>
        <v>16705393.620000001</v>
      </c>
    </row>
    <row r="38" spans="1:6" s="62" customFormat="1" ht="63">
      <c r="A38" s="92" t="s">
        <v>630</v>
      </c>
      <c r="B38" s="93" t="s">
        <v>470</v>
      </c>
      <c r="C38" s="49" t="s">
        <v>313</v>
      </c>
      <c r="D38" s="95">
        <v>28350400.000000004</v>
      </c>
      <c r="E38" s="95">
        <f>13699918.1+4580</f>
        <v>13704498.1</v>
      </c>
      <c r="F38" s="87">
        <f t="shared" si="0"/>
        <v>14645901.900000004</v>
      </c>
    </row>
    <row r="39" spans="1:6" s="62" customFormat="1" ht="31.5">
      <c r="A39" s="88" t="s">
        <v>737</v>
      </c>
      <c r="B39" s="89" t="s">
        <v>470</v>
      </c>
      <c r="C39" s="48" t="s">
        <v>314</v>
      </c>
      <c r="D39" s="90">
        <v>33000</v>
      </c>
      <c r="E39" s="90">
        <f>19456.53+724</f>
        <v>20180.53</v>
      </c>
      <c r="F39" s="91">
        <f t="shared" si="0"/>
        <v>12819.470000000001</v>
      </c>
    </row>
    <row r="40" spans="1:6" s="62" customFormat="1" ht="47.25">
      <c r="A40" s="88" t="s">
        <v>862</v>
      </c>
      <c r="B40" s="89" t="s">
        <v>470</v>
      </c>
      <c r="C40" s="48" t="s">
        <v>861</v>
      </c>
      <c r="D40" s="96">
        <v>0</v>
      </c>
      <c r="E40" s="96">
        <v>55163</v>
      </c>
      <c r="F40" s="91">
        <f>IF(OR(D40&lt;=0,D40&lt;E40,D40-E40&lt;0),0,D40-E40)</f>
        <v>0</v>
      </c>
    </row>
    <row r="41" spans="1:6" s="63" customFormat="1" ht="47.25">
      <c r="A41" s="88" t="s">
        <v>711</v>
      </c>
      <c r="B41" s="89" t="s">
        <v>470</v>
      </c>
      <c r="C41" s="48" t="s">
        <v>712</v>
      </c>
      <c r="D41" s="96">
        <v>5039000</v>
      </c>
      <c r="E41" s="96">
        <v>3601763.79</v>
      </c>
      <c r="F41" s="91">
        <f t="shared" si="0"/>
        <v>1437236.21</v>
      </c>
    </row>
    <row r="42" spans="1:6" ht="15.75">
      <c r="A42" s="88" t="s">
        <v>636</v>
      </c>
      <c r="B42" s="89" t="s">
        <v>470</v>
      </c>
      <c r="C42" s="51" t="s">
        <v>315</v>
      </c>
      <c r="D42" s="90">
        <f>D43+D45</f>
        <v>19230000</v>
      </c>
      <c r="E42" s="90">
        <f>E43+E45</f>
        <v>6363365.4400000004</v>
      </c>
      <c r="F42" s="91">
        <f t="shared" si="0"/>
        <v>12866634.559999999</v>
      </c>
    </row>
    <row r="43" spans="1:6" ht="15.75">
      <c r="A43" s="88" t="s">
        <v>421</v>
      </c>
      <c r="B43" s="89" t="s">
        <v>470</v>
      </c>
      <c r="C43" s="48" t="s">
        <v>316</v>
      </c>
      <c r="D43" s="90">
        <f>D44</f>
        <v>8746000</v>
      </c>
      <c r="E43" s="90">
        <f>E44</f>
        <v>1530379.21</v>
      </c>
      <c r="F43" s="91">
        <f t="shared" si="0"/>
        <v>7215620.79</v>
      </c>
    </row>
    <row r="44" spans="1:6" ht="47.25">
      <c r="A44" s="92" t="s">
        <v>713</v>
      </c>
      <c r="B44" s="93" t="s">
        <v>470</v>
      </c>
      <c r="C44" s="49" t="s">
        <v>1167</v>
      </c>
      <c r="D44" s="95">
        <v>8746000</v>
      </c>
      <c r="E44" s="94">
        <v>1530379.21</v>
      </c>
      <c r="F44" s="87">
        <f t="shared" si="0"/>
        <v>7215620.79</v>
      </c>
    </row>
    <row r="45" spans="1:6" ht="15.75">
      <c r="A45" s="88" t="s">
        <v>929</v>
      </c>
      <c r="B45" s="89" t="s">
        <v>470</v>
      </c>
      <c r="C45" s="48" t="s">
        <v>317</v>
      </c>
      <c r="D45" s="90">
        <f>D46+D47</f>
        <v>10484000</v>
      </c>
      <c r="E45" s="90">
        <f>E46+E47</f>
        <v>4832986.2300000004</v>
      </c>
      <c r="F45" s="91">
        <f t="shared" si="0"/>
        <v>5651013.7699999996</v>
      </c>
    </row>
    <row r="46" spans="1:6" ht="31.5">
      <c r="A46" s="92" t="s">
        <v>1168</v>
      </c>
      <c r="B46" s="93" t="s">
        <v>470</v>
      </c>
      <c r="C46" s="49" t="s">
        <v>1169</v>
      </c>
      <c r="D46" s="94">
        <v>6018000</v>
      </c>
      <c r="E46" s="94">
        <v>2995685.77</v>
      </c>
      <c r="F46" s="87">
        <f t="shared" si="0"/>
        <v>3022314.23</v>
      </c>
    </row>
    <row r="47" spans="1:6" ht="31.5">
      <c r="A47" s="92" t="s">
        <v>1170</v>
      </c>
      <c r="B47" s="93" t="s">
        <v>470</v>
      </c>
      <c r="C47" s="49" t="s">
        <v>1171</v>
      </c>
      <c r="D47" s="94">
        <v>4466000</v>
      </c>
      <c r="E47" s="94">
        <v>1837300.46</v>
      </c>
      <c r="F47" s="87">
        <f t="shared" si="0"/>
        <v>2628699.54</v>
      </c>
    </row>
    <row r="48" spans="1:6" ht="15.75">
      <c r="A48" s="88" t="s">
        <v>930</v>
      </c>
      <c r="B48" s="89" t="s">
        <v>470</v>
      </c>
      <c r="C48" s="48" t="s">
        <v>1313</v>
      </c>
      <c r="D48" s="90">
        <f>D49+D50</f>
        <v>16405000</v>
      </c>
      <c r="E48" s="90">
        <f>E49+E50</f>
        <v>9997883.3300000001</v>
      </c>
      <c r="F48" s="91">
        <f t="shared" si="0"/>
        <v>6407116.6699999999</v>
      </c>
    </row>
    <row r="49" spans="1:6" s="62" customFormat="1" ht="47.25">
      <c r="A49" s="92" t="s">
        <v>72</v>
      </c>
      <c r="B49" s="93" t="s">
        <v>470</v>
      </c>
      <c r="C49" s="49" t="s">
        <v>1314</v>
      </c>
      <c r="D49" s="95">
        <v>16400000</v>
      </c>
      <c r="E49" s="94">
        <f>9920884.55+61998.78</f>
        <v>9982883.3300000001</v>
      </c>
      <c r="F49" s="87">
        <f t="shared" si="0"/>
        <v>6417116.6699999999</v>
      </c>
    </row>
    <row r="50" spans="1:6" s="62" customFormat="1" ht="63">
      <c r="A50" s="92" t="s">
        <v>1172</v>
      </c>
      <c r="B50" s="93" t="s">
        <v>470</v>
      </c>
      <c r="C50" s="49" t="s">
        <v>946</v>
      </c>
      <c r="D50" s="95">
        <v>5000</v>
      </c>
      <c r="E50" s="94">
        <v>15000</v>
      </c>
      <c r="F50" s="87">
        <f>IF(OR(D50&lt;=0,D50&lt;E50,D50-E50&lt;0),0,D50-E50)</f>
        <v>0</v>
      </c>
    </row>
    <row r="51" spans="1:6" ht="31.5">
      <c r="A51" s="88" t="s">
        <v>738</v>
      </c>
      <c r="B51" s="89" t="s">
        <v>470</v>
      </c>
      <c r="C51" s="48" t="s">
        <v>1315</v>
      </c>
      <c r="D51" s="90">
        <f>D52+D60</f>
        <v>31411176.620000001</v>
      </c>
      <c r="E51" s="90">
        <f>E52+E60</f>
        <v>6588659.0199999996</v>
      </c>
      <c r="F51" s="91">
        <f t="shared" si="0"/>
        <v>24822517.600000001</v>
      </c>
    </row>
    <row r="52" spans="1:6" s="11" customFormat="1" ht="94.5">
      <c r="A52" s="88" t="s">
        <v>527</v>
      </c>
      <c r="B52" s="89" t="s">
        <v>470</v>
      </c>
      <c r="C52" s="48" t="s">
        <v>474</v>
      </c>
      <c r="D52" s="90">
        <f>D53+D57+D56+D54+D55+D58+D59</f>
        <v>22922040.620000001</v>
      </c>
      <c r="E52" s="90">
        <f>E53+E57+E56+E54+E55+E58+E59</f>
        <v>4296601.51</v>
      </c>
      <c r="F52" s="91">
        <f t="shared" si="0"/>
        <v>18625439.109999999</v>
      </c>
    </row>
    <row r="53" spans="1:6" s="11" customFormat="1" ht="94.5">
      <c r="A53" s="92" t="s">
        <v>1173</v>
      </c>
      <c r="B53" s="93" t="s">
        <v>470</v>
      </c>
      <c r="C53" s="49" t="s">
        <v>444</v>
      </c>
      <c r="D53" s="94">
        <v>13542661.23</v>
      </c>
      <c r="E53" s="95">
        <v>2245198.92</v>
      </c>
      <c r="F53" s="87">
        <f t="shared" si="0"/>
        <v>11297462.310000001</v>
      </c>
    </row>
    <row r="54" spans="1:6" s="11" customFormat="1" ht="94.5">
      <c r="A54" s="92" t="s">
        <v>349</v>
      </c>
      <c r="B54" s="93" t="s">
        <v>470</v>
      </c>
      <c r="C54" s="49" t="s">
        <v>350</v>
      </c>
      <c r="D54" s="94">
        <v>5162670.63</v>
      </c>
      <c r="E54" s="95">
        <v>400585.32</v>
      </c>
      <c r="F54" s="87">
        <f t="shared" si="0"/>
        <v>4762085.3099999996</v>
      </c>
    </row>
    <row r="55" spans="1:6" s="11" customFormat="1" ht="97.5" customHeight="1">
      <c r="A55" s="92" t="s">
        <v>351</v>
      </c>
      <c r="B55" s="93" t="s">
        <v>470</v>
      </c>
      <c r="C55" s="49" t="s">
        <v>352</v>
      </c>
      <c r="D55" s="94">
        <v>38817.269999999997</v>
      </c>
      <c r="E55" s="95">
        <v>28979.72</v>
      </c>
      <c r="F55" s="87">
        <f t="shared" si="0"/>
        <v>9837.5499999999956</v>
      </c>
    </row>
    <row r="56" spans="1:6" s="11" customFormat="1" ht="78.75">
      <c r="A56" s="92" t="s">
        <v>353</v>
      </c>
      <c r="B56" s="93" t="s">
        <v>470</v>
      </c>
      <c r="C56" s="49" t="s">
        <v>354</v>
      </c>
      <c r="D56" s="95">
        <v>184366.64</v>
      </c>
      <c r="E56" s="94">
        <v>45485.19</v>
      </c>
      <c r="F56" s="87">
        <f t="shared" si="0"/>
        <v>138881.45000000001</v>
      </c>
    </row>
    <row r="57" spans="1:6" ht="63">
      <c r="A57" s="92" t="s">
        <v>355</v>
      </c>
      <c r="B57" s="93" t="s">
        <v>470</v>
      </c>
      <c r="C57" s="49" t="s">
        <v>356</v>
      </c>
      <c r="D57" s="95">
        <v>3296456.03</v>
      </c>
      <c r="E57" s="94">
        <v>1175130.2</v>
      </c>
      <c r="F57" s="87">
        <f t="shared" si="0"/>
        <v>2121325.83</v>
      </c>
    </row>
    <row r="58" spans="1:6" ht="47.25">
      <c r="A58" s="92" t="s">
        <v>357</v>
      </c>
      <c r="B58" s="93" t="s">
        <v>470</v>
      </c>
      <c r="C58" s="49" t="s">
        <v>358</v>
      </c>
      <c r="D58" s="95">
        <v>697015.22</v>
      </c>
      <c r="E58" s="94">
        <v>401222.16</v>
      </c>
      <c r="F58" s="87">
        <f t="shared" si="0"/>
        <v>295793.06</v>
      </c>
    </row>
    <row r="59" spans="1:6" ht="179.25" customHeight="1">
      <c r="A59" s="92" t="s">
        <v>11</v>
      </c>
      <c r="B59" s="93" t="s">
        <v>470</v>
      </c>
      <c r="C59" s="49" t="s">
        <v>12</v>
      </c>
      <c r="D59" s="95">
        <v>53.6</v>
      </c>
      <c r="E59" s="94">
        <v>0</v>
      </c>
      <c r="F59" s="87">
        <f>IF(OR(D59&lt;=0,D59&lt;E59,D59-E59&lt;0),0,D59-E59)</f>
        <v>53.6</v>
      </c>
    </row>
    <row r="60" spans="1:6" ht="78.75">
      <c r="A60" s="88" t="s">
        <v>580</v>
      </c>
      <c r="B60" s="89" t="s">
        <v>470</v>
      </c>
      <c r="C60" s="51" t="s">
        <v>40</v>
      </c>
      <c r="D60" s="90">
        <f>D63+D61+D62</f>
        <v>8489136</v>
      </c>
      <c r="E60" s="90">
        <f>E63+E61+E62</f>
        <v>2292057.5099999998</v>
      </c>
      <c r="F60" s="91">
        <f t="shared" si="0"/>
        <v>6197078.4900000002</v>
      </c>
    </row>
    <row r="61" spans="1:6" ht="94.5">
      <c r="A61" s="92" t="s">
        <v>13</v>
      </c>
      <c r="B61" s="93" t="s">
        <v>470</v>
      </c>
      <c r="C61" s="50" t="s">
        <v>14</v>
      </c>
      <c r="D61" s="94">
        <v>6529686</v>
      </c>
      <c r="E61" s="94">
        <v>1450738.75</v>
      </c>
      <c r="F61" s="87">
        <f t="shared" si="0"/>
        <v>5078947.25</v>
      </c>
    </row>
    <row r="62" spans="1:6" ht="141.75">
      <c r="A62" s="92" t="s">
        <v>1309</v>
      </c>
      <c r="B62" s="93" t="s">
        <v>470</v>
      </c>
      <c r="C62" s="50" t="s">
        <v>1310</v>
      </c>
      <c r="D62" s="94">
        <v>144210</v>
      </c>
      <c r="E62" s="94">
        <v>59000</v>
      </c>
      <c r="F62" s="87">
        <f t="shared" si="0"/>
        <v>85210</v>
      </c>
    </row>
    <row r="63" spans="1:6" ht="144.75" customHeight="1">
      <c r="A63" s="92" t="s">
        <v>1311</v>
      </c>
      <c r="B63" s="93" t="s">
        <v>470</v>
      </c>
      <c r="C63" s="50" t="s">
        <v>1312</v>
      </c>
      <c r="D63" s="94">
        <v>1815240</v>
      </c>
      <c r="E63" s="94">
        <v>782318.76</v>
      </c>
      <c r="F63" s="87">
        <f t="shared" si="0"/>
        <v>1032921.24</v>
      </c>
    </row>
    <row r="64" spans="1:6" ht="15.75">
      <c r="A64" s="88" t="s">
        <v>990</v>
      </c>
      <c r="B64" s="89" t="s">
        <v>470</v>
      </c>
      <c r="C64" s="48" t="s">
        <v>41</v>
      </c>
      <c r="D64" s="96">
        <f>D65</f>
        <v>6388000</v>
      </c>
      <c r="E64" s="96">
        <f>E65</f>
        <v>7349430.4199999999</v>
      </c>
      <c r="F64" s="91">
        <f t="shared" si="0"/>
        <v>0</v>
      </c>
    </row>
    <row r="65" spans="1:6" ht="15.75">
      <c r="A65" s="92" t="s">
        <v>324</v>
      </c>
      <c r="B65" s="93" t="s">
        <v>470</v>
      </c>
      <c r="C65" s="49" t="s">
        <v>42</v>
      </c>
      <c r="D65" s="95">
        <f>D66+D67+D68+D69</f>
        <v>6388000</v>
      </c>
      <c r="E65" s="95">
        <f>E66+E67+E68+E69</f>
        <v>7349430.4199999999</v>
      </c>
      <c r="F65" s="87">
        <f t="shared" si="0"/>
        <v>0</v>
      </c>
    </row>
    <row r="66" spans="1:6" s="62" customFormat="1" ht="63">
      <c r="A66" s="92" t="s">
        <v>1202</v>
      </c>
      <c r="B66" s="93" t="s">
        <v>470</v>
      </c>
      <c r="C66" s="49" t="s">
        <v>43</v>
      </c>
      <c r="D66" s="95">
        <v>761000</v>
      </c>
      <c r="E66" s="95">
        <v>196831.64</v>
      </c>
      <c r="F66" s="87">
        <f t="shared" si="0"/>
        <v>564168.36</v>
      </c>
    </row>
    <row r="67" spans="1:6" s="62" customFormat="1" ht="63">
      <c r="A67" s="92" t="s">
        <v>420</v>
      </c>
      <c r="B67" s="93" t="s">
        <v>470</v>
      </c>
      <c r="C67" s="49" t="s">
        <v>44</v>
      </c>
      <c r="D67" s="95">
        <v>1625000</v>
      </c>
      <c r="E67" s="95">
        <v>1182500.57</v>
      </c>
      <c r="F67" s="87">
        <f t="shared" si="0"/>
        <v>442499.42999999993</v>
      </c>
    </row>
    <row r="68" spans="1:6" s="62" customFormat="1" ht="63">
      <c r="A68" s="92" t="s">
        <v>670</v>
      </c>
      <c r="B68" s="93" t="s">
        <v>470</v>
      </c>
      <c r="C68" s="50" t="s">
        <v>45</v>
      </c>
      <c r="D68" s="95">
        <v>3000000</v>
      </c>
      <c r="E68" s="95">
        <v>5153154.8499999996</v>
      </c>
      <c r="F68" s="87">
        <f t="shared" si="0"/>
        <v>0</v>
      </c>
    </row>
    <row r="69" spans="1:6" s="62" customFormat="1" ht="63">
      <c r="A69" s="92" t="s">
        <v>671</v>
      </c>
      <c r="B69" s="93" t="s">
        <v>470</v>
      </c>
      <c r="C69" s="50" t="s">
        <v>46</v>
      </c>
      <c r="D69" s="95">
        <v>1002000</v>
      </c>
      <c r="E69" s="95">
        <v>816943.36</v>
      </c>
      <c r="F69" s="87">
        <f t="shared" si="0"/>
        <v>185056.64000000001</v>
      </c>
    </row>
    <row r="70" spans="1:6" ht="31.5">
      <c r="A70" s="88" t="s">
        <v>809</v>
      </c>
      <c r="B70" s="89" t="s">
        <v>470</v>
      </c>
      <c r="C70" s="48" t="s">
        <v>47</v>
      </c>
      <c r="D70" s="90">
        <f>D71+D75</f>
        <v>79779689.100000009</v>
      </c>
      <c r="E70" s="90">
        <f>E71+E75</f>
        <v>37862522.100000001</v>
      </c>
      <c r="F70" s="91">
        <f t="shared" si="0"/>
        <v>41917167.000000007</v>
      </c>
    </row>
    <row r="71" spans="1:6" ht="15.75">
      <c r="A71" s="88" t="s">
        <v>507</v>
      </c>
      <c r="B71" s="89" t="s">
        <v>470</v>
      </c>
      <c r="C71" s="48" t="s">
        <v>48</v>
      </c>
      <c r="D71" s="90">
        <f>D72+D73+D74</f>
        <v>78072660.430000007</v>
      </c>
      <c r="E71" s="90">
        <f>E72+E73+E74</f>
        <v>37469689.25</v>
      </c>
      <c r="F71" s="91">
        <f t="shared" ref="F71:F105" si="1">IF(OR(D71&lt;=0,D71&lt;E71,D71-E71&lt;0),0,D71-E71)</f>
        <v>40602971.180000007</v>
      </c>
    </row>
    <row r="72" spans="1:6" s="11" customFormat="1" ht="47.25">
      <c r="A72" s="92" t="s">
        <v>279</v>
      </c>
      <c r="B72" s="93" t="s">
        <v>470</v>
      </c>
      <c r="C72" s="49" t="s">
        <v>280</v>
      </c>
      <c r="D72" s="94">
        <v>101985</v>
      </c>
      <c r="E72" s="94">
        <v>22900</v>
      </c>
      <c r="F72" s="87">
        <f t="shared" si="1"/>
        <v>79085</v>
      </c>
    </row>
    <row r="73" spans="1:6" ht="78.75">
      <c r="A73" s="92" t="s">
        <v>281</v>
      </c>
      <c r="B73" s="93" t="s">
        <v>470</v>
      </c>
      <c r="C73" s="49" t="s">
        <v>282</v>
      </c>
      <c r="D73" s="94">
        <v>74073055.590000004</v>
      </c>
      <c r="E73" s="94">
        <v>36283817.469999999</v>
      </c>
      <c r="F73" s="87">
        <f t="shared" si="1"/>
        <v>37789238.120000005</v>
      </c>
    </row>
    <row r="74" spans="1:6" ht="47.25">
      <c r="A74" s="92" t="s">
        <v>283</v>
      </c>
      <c r="B74" s="93" t="s">
        <v>470</v>
      </c>
      <c r="C74" s="49" t="s">
        <v>284</v>
      </c>
      <c r="D74" s="94">
        <v>3897619.84</v>
      </c>
      <c r="E74" s="94">
        <v>1162971.78</v>
      </c>
      <c r="F74" s="87">
        <f>IF(OR(D74&lt;=0,D74&lt;E74,D74-E74&lt;0),0,D74-E74)</f>
        <v>2734648.0599999996</v>
      </c>
    </row>
    <row r="75" spans="1:6" ht="15.75">
      <c r="A75" s="88" t="s">
        <v>1263</v>
      </c>
      <c r="B75" s="89" t="s">
        <v>470</v>
      </c>
      <c r="C75" s="48" t="s">
        <v>49</v>
      </c>
      <c r="D75" s="90">
        <f>D76+D77+D82+D80+D81+D79+D78</f>
        <v>1707028.67</v>
      </c>
      <c r="E75" s="90">
        <f>E76+E77+E82+E80+E81+E78+E79</f>
        <v>392832.85000000003</v>
      </c>
      <c r="F75" s="91">
        <f t="shared" si="1"/>
        <v>1314195.8199999998</v>
      </c>
    </row>
    <row r="76" spans="1:6" ht="31.5">
      <c r="A76" s="92" t="s">
        <v>285</v>
      </c>
      <c r="B76" s="93" t="s">
        <v>470</v>
      </c>
      <c r="C76" s="49" t="s">
        <v>286</v>
      </c>
      <c r="D76" s="94">
        <v>933380</v>
      </c>
      <c r="E76" s="95">
        <v>22108.42</v>
      </c>
      <c r="F76" s="87">
        <f t="shared" si="1"/>
        <v>911271.58</v>
      </c>
    </row>
    <row r="77" spans="1:6" ht="31.5">
      <c r="A77" s="92" t="s">
        <v>287</v>
      </c>
      <c r="B77" s="93" t="s">
        <v>470</v>
      </c>
      <c r="C77" s="50" t="s">
        <v>1308</v>
      </c>
      <c r="D77" s="94">
        <v>152065.44</v>
      </c>
      <c r="E77" s="95">
        <v>171004.97</v>
      </c>
      <c r="F77" s="87">
        <f t="shared" si="1"/>
        <v>0</v>
      </c>
    </row>
    <row r="78" spans="1:6" ht="31.5">
      <c r="A78" s="92" t="s">
        <v>287</v>
      </c>
      <c r="B78" s="93" t="s">
        <v>470</v>
      </c>
      <c r="C78" s="50" t="s">
        <v>1306</v>
      </c>
      <c r="D78" s="94">
        <v>0</v>
      </c>
      <c r="E78" s="95">
        <v>23542.48</v>
      </c>
      <c r="F78" s="87">
        <f>IF(OR(D78&lt;=0,D78&lt;E78,D78-E78&lt;0),0,D78-E78)</f>
        <v>0</v>
      </c>
    </row>
    <row r="79" spans="1:6" ht="31.5">
      <c r="A79" s="92" t="s">
        <v>287</v>
      </c>
      <c r="B79" s="93" t="s">
        <v>470</v>
      </c>
      <c r="C79" s="50" t="s">
        <v>288</v>
      </c>
      <c r="D79" s="94">
        <v>979</v>
      </c>
      <c r="E79" s="95">
        <v>1692.34</v>
      </c>
      <c r="F79" s="87">
        <f>IF(OR(D79&lt;=0,D79&lt;E79,D79-E79&lt;0),0,D79-E79)</f>
        <v>0</v>
      </c>
    </row>
    <row r="80" spans="1:6" ht="31.5">
      <c r="A80" s="92" t="s">
        <v>289</v>
      </c>
      <c r="B80" s="93" t="s">
        <v>470</v>
      </c>
      <c r="C80" s="50" t="s">
        <v>290</v>
      </c>
      <c r="D80" s="94">
        <v>147544</v>
      </c>
      <c r="E80" s="95">
        <v>90017.59</v>
      </c>
      <c r="F80" s="87">
        <f t="shared" si="1"/>
        <v>57526.41</v>
      </c>
    </row>
    <row r="81" spans="1:6" ht="31.5">
      <c r="A81" s="92" t="s">
        <v>289</v>
      </c>
      <c r="B81" s="93" t="s">
        <v>470</v>
      </c>
      <c r="C81" s="50" t="s">
        <v>1307</v>
      </c>
      <c r="D81" s="94">
        <v>0</v>
      </c>
      <c r="E81" s="95">
        <v>79664.070000000007</v>
      </c>
      <c r="F81" s="87">
        <f>IF(OR(D81&lt;=0,D81&lt;E81,D81-E81&lt;0),0,D81-E81)</f>
        <v>0</v>
      </c>
    </row>
    <row r="82" spans="1:6" ht="66" customHeight="1">
      <c r="A82" s="92" t="s">
        <v>291</v>
      </c>
      <c r="B82" s="93" t="s">
        <v>470</v>
      </c>
      <c r="C82" s="50" t="s">
        <v>292</v>
      </c>
      <c r="D82" s="94">
        <v>473060.23</v>
      </c>
      <c r="E82" s="95">
        <v>4802.9799999999996</v>
      </c>
      <c r="F82" s="87">
        <f t="shared" si="1"/>
        <v>468257.25</v>
      </c>
    </row>
    <row r="83" spans="1:6" ht="15.75">
      <c r="A83" s="88" t="s">
        <v>307</v>
      </c>
      <c r="B83" s="89" t="s">
        <v>470</v>
      </c>
      <c r="C83" s="48" t="s">
        <v>50</v>
      </c>
      <c r="D83" s="90">
        <f>D87+D90+D84</f>
        <v>179296490.13</v>
      </c>
      <c r="E83" s="90">
        <f>E87+E90+E84</f>
        <v>328823.32</v>
      </c>
      <c r="F83" s="91">
        <f t="shared" si="1"/>
        <v>178967666.81</v>
      </c>
    </row>
    <row r="84" spans="1:6" ht="78.75">
      <c r="A84" s="88" t="s">
        <v>169</v>
      </c>
      <c r="B84" s="89" t="s">
        <v>470</v>
      </c>
      <c r="C84" s="48" t="s">
        <v>427</v>
      </c>
      <c r="D84" s="90">
        <f>D85</f>
        <v>11755</v>
      </c>
      <c r="E84" s="90">
        <f>E85</f>
        <v>0</v>
      </c>
      <c r="F84" s="91">
        <f>IF(OR(D84&lt;=0,D84&lt;E84,D84-E84&lt;0),0,D84-E84)</f>
        <v>11755</v>
      </c>
    </row>
    <row r="85" spans="1:6" ht="94.5">
      <c r="A85" s="88" t="s">
        <v>293</v>
      </c>
      <c r="B85" s="89" t="s">
        <v>470</v>
      </c>
      <c r="C85" s="48" t="s">
        <v>294</v>
      </c>
      <c r="D85" s="90">
        <f>D86</f>
        <v>11755</v>
      </c>
      <c r="E85" s="90">
        <f>E86</f>
        <v>0</v>
      </c>
      <c r="F85" s="91">
        <f>IF(OR(D85&lt;=0,D85&lt;E85,D85-E85&lt;0),0,D85-E85)</f>
        <v>11755</v>
      </c>
    </row>
    <row r="86" spans="1:6" ht="78.75">
      <c r="A86" s="92" t="s">
        <v>293</v>
      </c>
      <c r="B86" s="93" t="s">
        <v>470</v>
      </c>
      <c r="C86" s="49" t="s">
        <v>295</v>
      </c>
      <c r="D86" s="94">
        <v>11755</v>
      </c>
      <c r="E86" s="95">
        <v>0</v>
      </c>
      <c r="F86" s="87">
        <f>IF(OR(D86&lt;=0,D86&lt;E86,D86-E86&lt;0),0,D86-E86)</f>
        <v>11755</v>
      </c>
    </row>
    <row r="87" spans="1:6" ht="31.5">
      <c r="A87" s="88" t="s">
        <v>484</v>
      </c>
      <c r="B87" s="89" t="s">
        <v>470</v>
      </c>
      <c r="C87" s="48" t="s">
        <v>51</v>
      </c>
      <c r="D87" s="90">
        <f>D88+D89</f>
        <v>1221315.3</v>
      </c>
      <c r="E87" s="90">
        <f>E88+E89</f>
        <v>177188</v>
      </c>
      <c r="F87" s="91">
        <f t="shared" si="1"/>
        <v>1044127.3</v>
      </c>
    </row>
    <row r="88" spans="1:6" ht="47.25">
      <c r="A88" s="92" t="s">
        <v>296</v>
      </c>
      <c r="B88" s="93" t="s">
        <v>470</v>
      </c>
      <c r="C88" s="49" t="s">
        <v>297</v>
      </c>
      <c r="D88" s="94">
        <v>972619.29</v>
      </c>
      <c r="E88" s="95">
        <v>115078.43</v>
      </c>
      <c r="F88" s="87">
        <f t="shared" si="1"/>
        <v>857540.8600000001</v>
      </c>
    </row>
    <row r="89" spans="1:6" ht="62.25" customHeight="1">
      <c r="A89" s="92" t="s">
        <v>300</v>
      </c>
      <c r="B89" s="93" t="s">
        <v>470</v>
      </c>
      <c r="C89" s="49" t="s">
        <v>301</v>
      </c>
      <c r="D89" s="94">
        <v>248696.01</v>
      </c>
      <c r="E89" s="95">
        <v>62109.57</v>
      </c>
      <c r="F89" s="87">
        <f t="shared" si="1"/>
        <v>186586.44</v>
      </c>
    </row>
    <row r="90" spans="1:6" ht="31.5">
      <c r="A90" s="88" t="s">
        <v>80</v>
      </c>
      <c r="B90" s="93"/>
      <c r="C90" s="48" t="s">
        <v>69</v>
      </c>
      <c r="D90" s="96">
        <f>D91</f>
        <v>178063419.82999998</v>
      </c>
      <c r="E90" s="90">
        <f>E91</f>
        <v>151635.32</v>
      </c>
      <c r="F90" s="91">
        <f t="shared" si="1"/>
        <v>177911784.50999999</v>
      </c>
    </row>
    <row r="91" spans="1:6" ht="47.25">
      <c r="A91" s="92" t="s">
        <v>298</v>
      </c>
      <c r="B91" s="93"/>
      <c r="C91" s="49" t="s">
        <v>299</v>
      </c>
      <c r="D91" s="118">
        <v>178063419.82999998</v>
      </c>
      <c r="E91" s="95">
        <v>151635.32</v>
      </c>
      <c r="F91" s="87">
        <f t="shared" si="1"/>
        <v>177911784.50999999</v>
      </c>
    </row>
    <row r="92" spans="1:6" ht="15.75">
      <c r="A92" s="88" t="s">
        <v>407</v>
      </c>
      <c r="B92" s="89" t="s">
        <v>470</v>
      </c>
      <c r="C92" s="48" t="s">
        <v>70</v>
      </c>
      <c r="D92" s="90">
        <f>D94+D95+D96+D97+D98+D100+D101+D102+D103+D104+D105+D106+D109+D110+D111+D112+D113+D93+D99+D107+D108</f>
        <v>2443680.12</v>
      </c>
      <c r="E92" s="90">
        <f>E94+E95+E96+E97+E98+E100+E101+E102+E103+E104+E105+E106+E109+E110+E111+E112+E113+E93+E99+E107+E108</f>
        <v>793875.59</v>
      </c>
      <c r="F92" s="91">
        <f t="shared" si="1"/>
        <v>1649804.5300000003</v>
      </c>
    </row>
    <row r="93" spans="1:6" s="62" customFormat="1" ht="81" customHeight="1">
      <c r="A93" s="92" t="s">
        <v>1278</v>
      </c>
      <c r="B93" s="93" t="s">
        <v>470</v>
      </c>
      <c r="C93" s="50" t="s">
        <v>37</v>
      </c>
      <c r="D93" s="95">
        <v>4200</v>
      </c>
      <c r="E93" s="95">
        <v>2500</v>
      </c>
      <c r="F93" s="87">
        <f>IF(OR(D93&lt;=0,D93&lt;E93,D93-E93&lt;0),0,D93-E93)</f>
        <v>1700</v>
      </c>
    </row>
    <row r="94" spans="1:6" s="62" customFormat="1" ht="80.25" customHeight="1">
      <c r="A94" s="92" t="s">
        <v>1278</v>
      </c>
      <c r="B94" s="93" t="s">
        <v>470</v>
      </c>
      <c r="C94" s="50" t="s">
        <v>71</v>
      </c>
      <c r="D94" s="95">
        <v>7000</v>
      </c>
      <c r="E94" s="95">
        <v>2632.52</v>
      </c>
      <c r="F94" s="87">
        <f t="shared" si="1"/>
        <v>4367.4799999999996</v>
      </c>
    </row>
    <row r="95" spans="1:6" s="62" customFormat="1" ht="94.5">
      <c r="A95" s="92" t="s">
        <v>1279</v>
      </c>
      <c r="B95" s="93" t="s">
        <v>470</v>
      </c>
      <c r="C95" s="50" t="s">
        <v>1177</v>
      </c>
      <c r="D95" s="95">
        <v>194600</v>
      </c>
      <c r="E95" s="95">
        <v>58762.99</v>
      </c>
      <c r="F95" s="87">
        <f t="shared" si="1"/>
        <v>135837.01</v>
      </c>
    </row>
    <row r="96" spans="1:6" s="62" customFormat="1" ht="93" customHeight="1">
      <c r="A96" s="92" t="s">
        <v>1279</v>
      </c>
      <c r="B96" s="93" t="s">
        <v>470</v>
      </c>
      <c r="C96" s="50" t="s">
        <v>1178</v>
      </c>
      <c r="D96" s="95">
        <v>8000</v>
      </c>
      <c r="E96" s="95">
        <v>3250</v>
      </c>
      <c r="F96" s="87">
        <f t="shared" si="1"/>
        <v>4750</v>
      </c>
    </row>
    <row r="97" spans="1:6" s="62" customFormat="1" ht="63" customHeight="1">
      <c r="A97" s="92" t="s">
        <v>165</v>
      </c>
      <c r="B97" s="93" t="s">
        <v>470</v>
      </c>
      <c r="C97" s="50" t="s">
        <v>1179</v>
      </c>
      <c r="D97" s="95">
        <v>6500</v>
      </c>
      <c r="E97" s="95">
        <v>150</v>
      </c>
      <c r="F97" s="87">
        <f t="shared" si="1"/>
        <v>6350</v>
      </c>
    </row>
    <row r="98" spans="1:6" s="62" customFormat="1" ht="78.75" customHeight="1">
      <c r="A98" s="92" t="s">
        <v>165</v>
      </c>
      <c r="B98" s="93" t="s">
        <v>470</v>
      </c>
      <c r="C98" s="50" t="s">
        <v>684</v>
      </c>
      <c r="D98" s="95">
        <v>1000</v>
      </c>
      <c r="E98" s="95">
        <v>0</v>
      </c>
      <c r="F98" s="87">
        <f t="shared" si="1"/>
        <v>1000</v>
      </c>
    </row>
    <row r="99" spans="1:6" s="62" customFormat="1" ht="94.5">
      <c r="A99" s="92" t="s">
        <v>302</v>
      </c>
      <c r="B99" s="93" t="s">
        <v>470</v>
      </c>
      <c r="C99" s="50" t="s">
        <v>38</v>
      </c>
      <c r="D99" s="95">
        <v>49000</v>
      </c>
      <c r="E99" s="95">
        <v>0</v>
      </c>
      <c r="F99" s="87">
        <f>IF(OR(D99&lt;=0,D99&lt;E99,D99-E99&lt;0),0,D99-E99)</f>
        <v>49000</v>
      </c>
    </row>
    <row r="100" spans="1:6" s="62" customFormat="1" ht="94.5">
      <c r="A100" s="92" t="s">
        <v>1203</v>
      </c>
      <c r="B100" s="93" t="s">
        <v>470</v>
      </c>
      <c r="C100" s="50" t="s">
        <v>1180</v>
      </c>
      <c r="D100" s="95">
        <v>12900</v>
      </c>
      <c r="E100" s="95">
        <v>1550</v>
      </c>
      <c r="F100" s="87">
        <f t="shared" si="1"/>
        <v>11350</v>
      </c>
    </row>
    <row r="101" spans="1:6" s="62" customFormat="1" ht="95.25" customHeight="1">
      <c r="A101" s="92" t="s">
        <v>89</v>
      </c>
      <c r="B101" s="93" t="s">
        <v>470</v>
      </c>
      <c r="C101" s="50" t="s">
        <v>1181</v>
      </c>
      <c r="D101" s="95">
        <v>22800</v>
      </c>
      <c r="E101" s="95">
        <v>22100</v>
      </c>
      <c r="F101" s="87">
        <f t="shared" si="1"/>
        <v>700</v>
      </c>
    </row>
    <row r="102" spans="1:6" s="62" customFormat="1" ht="78.75">
      <c r="A102" s="92" t="s">
        <v>1277</v>
      </c>
      <c r="B102" s="93" t="s">
        <v>470</v>
      </c>
      <c r="C102" s="50" t="s">
        <v>1182</v>
      </c>
      <c r="D102" s="95">
        <v>3000</v>
      </c>
      <c r="E102" s="95">
        <v>1075.3900000000001</v>
      </c>
      <c r="F102" s="87">
        <f t="shared" si="1"/>
        <v>1924.61</v>
      </c>
    </row>
    <row r="103" spans="1:6" s="62" customFormat="1" ht="64.5" customHeight="1">
      <c r="A103" s="92" t="s">
        <v>64</v>
      </c>
      <c r="B103" s="93" t="s">
        <v>470</v>
      </c>
      <c r="C103" s="50" t="s">
        <v>1183</v>
      </c>
      <c r="D103" s="95">
        <v>60500</v>
      </c>
      <c r="E103" s="95">
        <v>64250</v>
      </c>
      <c r="F103" s="87">
        <f t="shared" si="1"/>
        <v>0</v>
      </c>
    </row>
    <row r="104" spans="1:6" s="62" customFormat="1" ht="87.75" customHeight="1">
      <c r="A104" s="92" t="s">
        <v>1256</v>
      </c>
      <c r="B104" s="93" t="s">
        <v>470</v>
      </c>
      <c r="C104" s="50" t="s">
        <v>674</v>
      </c>
      <c r="D104" s="95">
        <v>664200</v>
      </c>
      <c r="E104" s="95">
        <v>135356.31</v>
      </c>
      <c r="F104" s="87">
        <f t="shared" si="1"/>
        <v>528843.68999999994</v>
      </c>
    </row>
    <row r="105" spans="1:6" s="62" customFormat="1" ht="85.5" customHeight="1">
      <c r="A105" s="92" t="s">
        <v>1256</v>
      </c>
      <c r="B105" s="93" t="s">
        <v>470</v>
      </c>
      <c r="C105" s="50" t="s">
        <v>675</v>
      </c>
      <c r="D105" s="95">
        <v>8000</v>
      </c>
      <c r="E105" s="95">
        <v>1005.75</v>
      </c>
      <c r="F105" s="87">
        <f t="shared" si="1"/>
        <v>6994.25</v>
      </c>
    </row>
    <row r="106" spans="1:6" ht="47.25">
      <c r="A106" s="92" t="s">
        <v>787</v>
      </c>
      <c r="B106" s="93" t="s">
        <v>470</v>
      </c>
      <c r="C106" s="50" t="s">
        <v>676</v>
      </c>
      <c r="D106" s="95">
        <v>126000</v>
      </c>
      <c r="E106" s="95">
        <v>3000</v>
      </c>
      <c r="F106" s="87">
        <f t="shared" ref="F106:F138" si="2">IF(OR(D106&lt;=0,D106&lt;E106,D106-E106&lt;0),0,D106-E106)</f>
        <v>123000</v>
      </c>
    </row>
    <row r="107" spans="1:6" ht="78.75">
      <c r="A107" s="92" t="s">
        <v>154</v>
      </c>
      <c r="B107" s="93" t="s">
        <v>470</v>
      </c>
      <c r="C107" s="50" t="s">
        <v>152</v>
      </c>
      <c r="D107" s="95">
        <v>0</v>
      </c>
      <c r="E107" s="95">
        <v>138106.71</v>
      </c>
      <c r="F107" s="87">
        <f>IF(OR(D107&lt;=0,D107&lt;E107,D107-E107&lt;0),0,D107-E107)</f>
        <v>0</v>
      </c>
    </row>
    <row r="108" spans="1:6" ht="63">
      <c r="A108" s="92" t="s">
        <v>303</v>
      </c>
      <c r="B108" s="93" t="s">
        <v>470</v>
      </c>
      <c r="C108" s="50" t="s">
        <v>153</v>
      </c>
      <c r="D108" s="95">
        <v>153832.39000000001</v>
      </c>
      <c r="E108" s="95">
        <v>201732.01</v>
      </c>
      <c r="F108" s="87">
        <f>IF(OR(D108&lt;=0,D108&lt;E108,D108-E108&lt;0),0,D108-E108)</f>
        <v>0</v>
      </c>
    </row>
    <row r="109" spans="1:6" ht="64.5" customHeight="1">
      <c r="A109" s="92" t="s">
        <v>303</v>
      </c>
      <c r="B109" s="93" t="s">
        <v>470</v>
      </c>
      <c r="C109" s="50" t="s">
        <v>304</v>
      </c>
      <c r="D109" s="95">
        <v>6364</v>
      </c>
      <c r="E109" s="95">
        <v>0</v>
      </c>
      <c r="F109" s="87">
        <f t="shared" si="2"/>
        <v>6364</v>
      </c>
    </row>
    <row r="110" spans="1:6" ht="63">
      <c r="A110" s="92" t="s">
        <v>305</v>
      </c>
      <c r="B110" s="93" t="s">
        <v>470</v>
      </c>
      <c r="C110" s="50" t="s">
        <v>306</v>
      </c>
      <c r="D110" s="95">
        <v>99461.04</v>
      </c>
      <c r="E110" s="95">
        <v>32336.01</v>
      </c>
      <c r="F110" s="87">
        <f t="shared" si="2"/>
        <v>67125.03</v>
      </c>
    </row>
    <row r="111" spans="1:6" s="62" customFormat="1" ht="63">
      <c r="A111" s="92" t="s">
        <v>428</v>
      </c>
      <c r="B111" s="93" t="s">
        <v>470</v>
      </c>
      <c r="C111" s="50" t="s">
        <v>677</v>
      </c>
      <c r="D111" s="95">
        <v>9000</v>
      </c>
      <c r="E111" s="95">
        <v>6000</v>
      </c>
      <c r="F111" s="87">
        <f t="shared" si="2"/>
        <v>3000</v>
      </c>
    </row>
    <row r="112" spans="1:6" s="62" customFormat="1" ht="173.25">
      <c r="A112" s="92" t="s">
        <v>583</v>
      </c>
      <c r="B112" s="93" t="s">
        <v>470</v>
      </c>
      <c r="C112" s="50" t="s">
        <v>678</v>
      </c>
      <c r="D112" s="95">
        <v>720622.69</v>
      </c>
      <c r="E112" s="95">
        <v>67.900000000000006</v>
      </c>
      <c r="F112" s="87">
        <f t="shared" si="2"/>
        <v>720554.78999999992</v>
      </c>
    </row>
    <row r="113" spans="1:6" s="62" customFormat="1" ht="173.25">
      <c r="A113" s="92" t="s">
        <v>583</v>
      </c>
      <c r="B113" s="93" t="s">
        <v>470</v>
      </c>
      <c r="C113" s="50" t="s">
        <v>679</v>
      </c>
      <c r="D113" s="95">
        <v>286700</v>
      </c>
      <c r="E113" s="95">
        <v>120000</v>
      </c>
      <c r="F113" s="87">
        <f t="shared" si="2"/>
        <v>166700</v>
      </c>
    </row>
    <row r="114" spans="1:6" s="11" customFormat="1" ht="15.75">
      <c r="A114" s="106" t="s">
        <v>702</v>
      </c>
      <c r="B114" s="89" t="s">
        <v>470</v>
      </c>
      <c r="C114" s="51" t="s">
        <v>1226</v>
      </c>
      <c r="D114" s="90">
        <f>D116+D118+D117+D120+D115+D119+D121+D122</f>
        <v>107615.28</v>
      </c>
      <c r="E114" s="90">
        <f>E116+E118+E117+E120+E115+E119+E121+E122</f>
        <v>388378.57000000012</v>
      </c>
      <c r="F114" s="91">
        <f t="shared" si="2"/>
        <v>0</v>
      </c>
    </row>
    <row r="115" spans="1:6" s="11" customFormat="1" ht="31.5">
      <c r="A115" s="97" t="s">
        <v>976</v>
      </c>
      <c r="B115" s="93" t="s">
        <v>470</v>
      </c>
      <c r="C115" s="50" t="s">
        <v>106</v>
      </c>
      <c r="D115" s="95">
        <v>0</v>
      </c>
      <c r="E115" s="95">
        <v>200002.35</v>
      </c>
      <c r="F115" s="87">
        <f>IF(OR(D115&lt;=0,D115&lt;E115,D115-E115&lt;0),0,D115-E115)</f>
        <v>0</v>
      </c>
    </row>
    <row r="116" spans="1:6" s="11" customFormat="1" ht="30.75" customHeight="1">
      <c r="A116" s="97" t="s">
        <v>976</v>
      </c>
      <c r="B116" s="93" t="s">
        <v>470</v>
      </c>
      <c r="C116" s="50" t="s">
        <v>151</v>
      </c>
      <c r="D116" s="95">
        <v>0</v>
      </c>
      <c r="E116" s="95">
        <v>-3755150.74</v>
      </c>
      <c r="F116" s="87">
        <f t="shared" si="2"/>
        <v>0</v>
      </c>
    </row>
    <row r="117" spans="1:6" s="11" customFormat="1" ht="31.5">
      <c r="A117" s="107" t="s">
        <v>102</v>
      </c>
      <c r="B117" s="93" t="s">
        <v>470</v>
      </c>
      <c r="C117" s="50" t="s">
        <v>103</v>
      </c>
      <c r="D117" s="118">
        <v>14256</v>
      </c>
      <c r="E117" s="95">
        <v>0</v>
      </c>
      <c r="F117" s="87">
        <f t="shared" si="2"/>
        <v>14256</v>
      </c>
    </row>
    <row r="118" spans="1:6" s="11" customFormat="1" ht="99" customHeight="1">
      <c r="A118" s="92" t="s">
        <v>722</v>
      </c>
      <c r="B118" s="93" t="s">
        <v>470</v>
      </c>
      <c r="C118" s="50" t="s">
        <v>723</v>
      </c>
      <c r="D118" s="95">
        <v>93359.28</v>
      </c>
      <c r="E118" s="95">
        <v>70173.47</v>
      </c>
      <c r="F118" s="87">
        <f t="shared" si="2"/>
        <v>23185.809999999998</v>
      </c>
    </row>
    <row r="119" spans="1:6" s="11" customFormat="1" ht="99" customHeight="1">
      <c r="A119" s="92" t="s">
        <v>105</v>
      </c>
      <c r="B119" s="93" t="s">
        <v>470</v>
      </c>
      <c r="C119" s="50" t="s">
        <v>104</v>
      </c>
      <c r="D119" s="95">
        <v>0</v>
      </c>
      <c r="E119" s="95">
        <v>4707.79</v>
      </c>
      <c r="F119" s="87">
        <f>IF(OR(D119&lt;=0,D119&lt;E119,D119-E119&lt;0),0,D119-E119)</f>
        <v>0</v>
      </c>
    </row>
    <row r="120" spans="1:6" s="11" customFormat="1" ht="47.25">
      <c r="A120" s="92" t="s">
        <v>156</v>
      </c>
      <c r="B120" s="93" t="s">
        <v>470</v>
      </c>
      <c r="C120" s="50" t="s">
        <v>155</v>
      </c>
      <c r="D120" s="95">
        <v>0</v>
      </c>
      <c r="E120" s="95">
        <v>3798645.7</v>
      </c>
      <c r="F120" s="87">
        <f>IF(OR(D120&lt;=0,D120&lt;E120,D120-E120&lt;0),0,D120-E120)</f>
        <v>0</v>
      </c>
    </row>
    <row r="121" spans="1:6" s="11" customFormat="1" ht="47.25">
      <c r="A121" s="92" t="s">
        <v>865</v>
      </c>
      <c r="B121" s="93" t="s">
        <v>470</v>
      </c>
      <c r="C121" s="50" t="s">
        <v>864</v>
      </c>
      <c r="D121" s="95">
        <v>0</v>
      </c>
      <c r="E121" s="95">
        <v>50000</v>
      </c>
      <c r="F121" s="87">
        <f>IF(OR(D121&lt;=0,D121&lt;E121,D121-E121&lt;0),0,D121-E121)</f>
        <v>0</v>
      </c>
    </row>
    <row r="122" spans="1:6" s="11" customFormat="1" ht="63">
      <c r="A122" s="92" t="s">
        <v>866</v>
      </c>
      <c r="B122" s="93" t="s">
        <v>470</v>
      </c>
      <c r="C122" s="50" t="s">
        <v>863</v>
      </c>
      <c r="D122" s="95">
        <v>0</v>
      </c>
      <c r="E122" s="95">
        <v>20000</v>
      </c>
      <c r="F122" s="87">
        <f>IF(OR(D122&lt;=0,D122&lt;E122,D122-E122&lt;0),0,D122-E122)</f>
        <v>0</v>
      </c>
    </row>
    <row r="123" spans="1:6" ht="15.75">
      <c r="A123" s="88" t="s">
        <v>1264</v>
      </c>
      <c r="B123" s="89" t="s">
        <v>470</v>
      </c>
      <c r="C123" s="48" t="s">
        <v>758</v>
      </c>
      <c r="D123" s="90">
        <f>D124+D174+D179</f>
        <v>1931154708.5700002</v>
      </c>
      <c r="E123" s="90">
        <f>E124+E174+E179+E171</f>
        <v>469790834.13000005</v>
      </c>
      <c r="F123" s="91">
        <f t="shared" si="2"/>
        <v>1461363874.4400001</v>
      </c>
    </row>
    <row r="124" spans="1:6" ht="31.5">
      <c r="A124" s="88" t="s">
        <v>687</v>
      </c>
      <c r="B124" s="89" t="s">
        <v>470</v>
      </c>
      <c r="C124" s="48" t="s">
        <v>685</v>
      </c>
      <c r="D124" s="90">
        <f>D125+D128+D145+D162+D171</f>
        <v>1929747323.1900001</v>
      </c>
      <c r="E124" s="90">
        <f>E125+E128+E145+E162</f>
        <v>488123080.43000001</v>
      </c>
      <c r="F124" s="91">
        <f t="shared" si="2"/>
        <v>1441624242.76</v>
      </c>
    </row>
    <row r="125" spans="1:6" s="11" customFormat="1" ht="15.75">
      <c r="A125" s="88" t="s">
        <v>1193</v>
      </c>
      <c r="B125" s="89" t="s">
        <v>470</v>
      </c>
      <c r="C125" s="51" t="s">
        <v>843</v>
      </c>
      <c r="D125" s="90">
        <f>D126+D127</f>
        <v>497577000</v>
      </c>
      <c r="E125" s="90">
        <f>E126+E127</f>
        <v>47656000</v>
      </c>
      <c r="F125" s="91">
        <f t="shared" si="2"/>
        <v>449921000</v>
      </c>
    </row>
    <row r="126" spans="1:6" s="11" customFormat="1" ht="47.25">
      <c r="A126" s="92" t="s">
        <v>724</v>
      </c>
      <c r="B126" s="93" t="s">
        <v>470</v>
      </c>
      <c r="C126" s="50" t="s">
        <v>725</v>
      </c>
      <c r="D126" s="95">
        <v>211645000</v>
      </c>
      <c r="E126" s="95">
        <v>0</v>
      </c>
      <c r="F126" s="87">
        <f t="shared" si="2"/>
        <v>211645000</v>
      </c>
    </row>
    <row r="127" spans="1:6" s="11" customFormat="1" ht="31.5" customHeight="1">
      <c r="A127" s="92" t="s">
        <v>726</v>
      </c>
      <c r="B127" s="93" t="s">
        <v>470</v>
      </c>
      <c r="C127" s="50" t="s">
        <v>727</v>
      </c>
      <c r="D127" s="95">
        <v>285932000</v>
      </c>
      <c r="E127" s="95">
        <v>47656000</v>
      </c>
      <c r="F127" s="87">
        <f t="shared" si="2"/>
        <v>238276000</v>
      </c>
    </row>
    <row r="128" spans="1:6" ht="31.5">
      <c r="A128" s="88" t="s">
        <v>485</v>
      </c>
      <c r="B128" s="89" t="s">
        <v>470</v>
      </c>
      <c r="C128" s="51" t="s">
        <v>757</v>
      </c>
      <c r="D128" s="90">
        <f>D135+D136+D133+D141+D142+D138+D130+D137+D129+D143+D144+D139+D140+D134+D131+D132</f>
        <v>429300823.19</v>
      </c>
      <c r="E128" s="90">
        <f>E135+E136+E133+E141+E142+E138+E130+E137+E143+E129+E144+E131+E132+E139+E140</f>
        <v>83229008.879999995</v>
      </c>
      <c r="F128" s="91">
        <f t="shared" si="2"/>
        <v>346071814.31</v>
      </c>
    </row>
    <row r="129" spans="1:6" ht="31.5">
      <c r="A129" s="92" t="s">
        <v>728</v>
      </c>
      <c r="B129" s="93" t="s">
        <v>470</v>
      </c>
      <c r="C129" s="50" t="s">
        <v>729</v>
      </c>
      <c r="D129" s="95">
        <v>284210500</v>
      </c>
      <c r="E129" s="95">
        <v>56116985.689999998</v>
      </c>
      <c r="F129" s="87">
        <f>IF(OR(D129&lt;=0,D129&lt;E129,D129-E129&lt;0),0,D129-E129)</f>
        <v>228093514.31</v>
      </c>
    </row>
    <row r="130" spans="1:6" ht="31.5">
      <c r="A130" s="98" t="s">
        <v>730</v>
      </c>
      <c r="B130" s="93" t="s">
        <v>470</v>
      </c>
      <c r="C130" s="50" t="s">
        <v>731</v>
      </c>
      <c r="D130" s="95">
        <v>173300</v>
      </c>
      <c r="E130" s="95">
        <v>0</v>
      </c>
      <c r="F130" s="87">
        <f t="shared" si="2"/>
        <v>173300</v>
      </c>
    </row>
    <row r="131" spans="1:6" ht="31.5">
      <c r="A131" s="98" t="s">
        <v>584</v>
      </c>
      <c r="B131" s="93" t="s">
        <v>470</v>
      </c>
      <c r="C131" s="50" t="s">
        <v>585</v>
      </c>
      <c r="D131" s="95">
        <v>43932300</v>
      </c>
      <c r="E131" s="95">
        <v>0</v>
      </c>
      <c r="F131" s="87">
        <f>IF(OR(D131&lt;=0,D131&lt;E131,D131-E131&lt;0),0,D131-E131)</f>
        <v>43932300</v>
      </c>
    </row>
    <row r="132" spans="1:6" ht="31.5">
      <c r="A132" s="98" t="s">
        <v>587</v>
      </c>
      <c r="B132" s="93" t="s">
        <v>470</v>
      </c>
      <c r="C132" s="50" t="s">
        <v>586</v>
      </c>
      <c r="D132" s="95">
        <v>1565123.19</v>
      </c>
      <c r="E132" s="95">
        <v>1565123.19</v>
      </c>
      <c r="F132" s="87">
        <f>IF(OR(D132&lt;=0,D132&lt;E132,D132-E132&lt;0),0,D132-E132)</f>
        <v>0</v>
      </c>
    </row>
    <row r="133" spans="1:6" ht="31.5">
      <c r="A133" s="107" t="s">
        <v>732</v>
      </c>
      <c r="B133" s="93" t="s">
        <v>470</v>
      </c>
      <c r="C133" s="50" t="s">
        <v>733</v>
      </c>
      <c r="D133" s="95">
        <v>262900</v>
      </c>
      <c r="E133" s="95">
        <v>262900</v>
      </c>
      <c r="F133" s="87">
        <f t="shared" si="2"/>
        <v>0</v>
      </c>
    </row>
    <row r="134" spans="1:6" ht="31.5">
      <c r="A134" s="107" t="s">
        <v>595</v>
      </c>
      <c r="B134" s="93" t="s">
        <v>470</v>
      </c>
      <c r="C134" s="50" t="s">
        <v>594</v>
      </c>
      <c r="D134" s="95">
        <v>25000000</v>
      </c>
      <c r="E134" s="95">
        <v>0</v>
      </c>
      <c r="F134" s="87">
        <f>IF(OR(D134&lt;=0,D134&lt;E134,D134-E134&lt;0),0,D134-E134)</f>
        <v>25000000</v>
      </c>
    </row>
    <row r="135" spans="1:6" ht="47.25">
      <c r="A135" s="98" t="s">
        <v>596</v>
      </c>
      <c r="B135" s="93" t="s">
        <v>470</v>
      </c>
      <c r="C135" s="50" t="s">
        <v>597</v>
      </c>
      <c r="D135" s="94">
        <v>55954000</v>
      </c>
      <c r="E135" s="95">
        <v>16000000</v>
      </c>
      <c r="F135" s="87">
        <f t="shared" si="2"/>
        <v>39954000</v>
      </c>
    </row>
    <row r="136" spans="1:6" ht="48" customHeight="1">
      <c r="A136" s="98" t="s">
        <v>598</v>
      </c>
      <c r="B136" s="93" t="s">
        <v>470</v>
      </c>
      <c r="C136" s="50" t="s">
        <v>599</v>
      </c>
      <c r="D136" s="94">
        <v>14418700</v>
      </c>
      <c r="E136" s="95">
        <v>5500000</v>
      </c>
      <c r="F136" s="87">
        <f t="shared" si="2"/>
        <v>8918700</v>
      </c>
    </row>
    <row r="137" spans="1:6" ht="57" customHeight="1">
      <c r="A137" s="98" t="s">
        <v>600</v>
      </c>
      <c r="B137" s="93" t="s">
        <v>470</v>
      </c>
      <c r="C137" s="50" t="s">
        <v>601</v>
      </c>
      <c r="D137" s="94">
        <v>197200</v>
      </c>
      <c r="E137" s="95">
        <v>197200</v>
      </c>
      <c r="F137" s="87">
        <f t="shared" si="2"/>
        <v>0</v>
      </c>
    </row>
    <row r="138" spans="1:6" s="29" customFormat="1" ht="63">
      <c r="A138" s="98" t="s">
        <v>602</v>
      </c>
      <c r="B138" s="93" t="s">
        <v>470</v>
      </c>
      <c r="C138" s="50" t="s">
        <v>603</v>
      </c>
      <c r="D138" s="94">
        <v>240600</v>
      </c>
      <c r="E138" s="95">
        <v>240600</v>
      </c>
      <c r="F138" s="87">
        <f t="shared" si="2"/>
        <v>0</v>
      </c>
    </row>
    <row r="139" spans="1:6" s="29" customFormat="1" ht="110.25">
      <c r="A139" s="98" t="s">
        <v>604</v>
      </c>
      <c r="B139" s="93" t="s">
        <v>470</v>
      </c>
      <c r="C139" s="50" t="s">
        <v>605</v>
      </c>
      <c r="D139" s="94">
        <v>175000</v>
      </c>
      <c r="E139" s="95">
        <v>175000</v>
      </c>
      <c r="F139" s="87">
        <f t="shared" ref="F139:F167" si="3">IF(OR(D139&lt;=0,D139&lt;E139,D139-E139&lt;0),0,D139-E139)</f>
        <v>0</v>
      </c>
    </row>
    <row r="140" spans="1:6" s="29" customFormat="1" ht="47.25">
      <c r="A140" s="98" t="s">
        <v>615</v>
      </c>
      <c r="B140" s="93" t="s">
        <v>470</v>
      </c>
      <c r="C140" s="50" t="s">
        <v>606</v>
      </c>
      <c r="D140" s="94">
        <v>1871800</v>
      </c>
      <c r="E140" s="95">
        <v>1871800</v>
      </c>
      <c r="F140" s="87">
        <f t="shared" si="3"/>
        <v>0</v>
      </c>
    </row>
    <row r="141" spans="1:6" ht="30.75" customHeight="1">
      <c r="A141" s="107" t="s">
        <v>617</v>
      </c>
      <c r="B141" s="93" t="s">
        <v>470</v>
      </c>
      <c r="C141" s="50" t="s">
        <v>616</v>
      </c>
      <c r="D141" s="94">
        <v>113500</v>
      </c>
      <c r="E141" s="95">
        <v>113500</v>
      </c>
      <c r="F141" s="87">
        <f t="shared" si="3"/>
        <v>0</v>
      </c>
    </row>
    <row r="142" spans="1:6" ht="47.25">
      <c r="A142" s="107" t="s">
        <v>961</v>
      </c>
      <c r="B142" s="93" t="s">
        <v>470</v>
      </c>
      <c r="C142" s="50" t="s">
        <v>618</v>
      </c>
      <c r="D142" s="95">
        <v>74800</v>
      </c>
      <c r="E142" s="95">
        <v>74800</v>
      </c>
      <c r="F142" s="87">
        <f t="shared" si="3"/>
        <v>0</v>
      </c>
    </row>
    <row r="143" spans="1:6" ht="78.75">
      <c r="A143" s="119" t="s">
        <v>588</v>
      </c>
      <c r="B143" s="93" t="s">
        <v>470</v>
      </c>
      <c r="C143" s="50" t="s">
        <v>962</v>
      </c>
      <c r="D143" s="95">
        <v>610800</v>
      </c>
      <c r="E143" s="95">
        <v>610800</v>
      </c>
      <c r="F143" s="87">
        <f t="shared" si="3"/>
        <v>0</v>
      </c>
    </row>
    <row r="144" spans="1:6" ht="63">
      <c r="A144" s="107" t="s">
        <v>964</v>
      </c>
      <c r="B144" s="93" t="s">
        <v>470</v>
      </c>
      <c r="C144" s="50" t="s">
        <v>963</v>
      </c>
      <c r="D144" s="95">
        <v>500300</v>
      </c>
      <c r="E144" s="95">
        <v>500300</v>
      </c>
      <c r="F144" s="87">
        <f t="shared" si="3"/>
        <v>0</v>
      </c>
    </row>
    <row r="145" spans="1:6" ht="31.5">
      <c r="A145" s="88" t="s">
        <v>982</v>
      </c>
      <c r="B145" s="89" t="s">
        <v>470</v>
      </c>
      <c r="C145" s="51" t="s">
        <v>27</v>
      </c>
      <c r="D145" s="90">
        <f>D146+D147+D148+D149+D150+D152+D156+D157+D158+D160+D161+D153+D159+D151+D154+D155</f>
        <v>869313800</v>
      </c>
      <c r="E145" s="90">
        <f>E146+E147+E148+E149+E150+E152+E156+E157+E158+E160+E161+E153+E159+E151+E154+E155</f>
        <v>332155149.31</v>
      </c>
      <c r="F145" s="91">
        <f t="shared" si="3"/>
        <v>537158650.69000006</v>
      </c>
    </row>
    <row r="146" spans="1:6" ht="47.25">
      <c r="A146" s="92" t="s">
        <v>965</v>
      </c>
      <c r="B146" s="93" t="s">
        <v>470</v>
      </c>
      <c r="C146" s="50" t="s">
        <v>966</v>
      </c>
      <c r="D146" s="94">
        <v>9993400</v>
      </c>
      <c r="E146" s="95">
        <v>4948000</v>
      </c>
      <c r="F146" s="87">
        <f t="shared" si="3"/>
        <v>5045400</v>
      </c>
    </row>
    <row r="147" spans="1:6" ht="78.75">
      <c r="A147" s="92" t="s">
        <v>968</v>
      </c>
      <c r="B147" s="93" t="s">
        <v>470</v>
      </c>
      <c r="C147" s="50" t="s">
        <v>967</v>
      </c>
      <c r="D147" s="94">
        <v>86812000</v>
      </c>
      <c r="E147" s="94">
        <v>50500000</v>
      </c>
      <c r="F147" s="87">
        <f t="shared" si="3"/>
        <v>36312000</v>
      </c>
    </row>
    <row r="148" spans="1:6" ht="94.5">
      <c r="A148" s="92" t="s">
        <v>705</v>
      </c>
      <c r="B148" s="93" t="s">
        <v>470</v>
      </c>
      <c r="C148" s="50" t="s">
        <v>706</v>
      </c>
      <c r="D148" s="94">
        <v>287000</v>
      </c>
      <c r="E148" s="94">
        <v>143500</v>
      </c>
      <c r="F148" s="87">
        <f t="shared" si="3"/>
        <v>143500</v>
      </c>
    </row>
    <row r="149" spans="1:6" ht="94.5">
      <c r="A149" s="92" t="s">
        <v>708</v>
      </c>
      <c r="B149" s="93" t="s">
        <v>470</v>
      </c>
      <c r="C149" s="50" t="s">
        <v>707</v>
      </c>
      <c r="D149" s="94">
        <v>200</v>
      </c>
      <c r="E149" s="94">
        <v>200</v>
      </c>
      <c r="F149" s="87">
        <f t="shared" si="3"/>
        <v>0</v>
      </c>
    </row>
    <row r="150" spans="1:6" ht="61.5" customHeight="1">
      <c r="A150" s="92" t="s">
        <v>709</v>
      </c>
      <c r="B150" s="93" t="s">
        <v>470</v>
      </c>
      <c r="C150" s="50" t="s">
        <v>445</v>
      </c>
      <c r="D150" s="94">
        <v>125800</v>
      </c>
      <c r="E150" s="94">
        <v>125800</v>
      </c>
      <c r="F150" s="87">
        <f t="shared" si="3"/>
        <v>0</v>
      </c>
    </row>
    <row r="151" spans="1:6" ht="94.5">
      <c r="A151" s="92" t="s">
        <v>446</v>
      </c>
      <c r="B151" s="93" t="s">
        <v>470</v>
      </c>
      <c r="C151" s="50" t="s">
        <v>447</v>
      </c>
      <c r="D151" s="94">
        <v>7643000</v>
      </c>
      <c r="E151" s="94">
        <v>3839500</v>
      </c>
      <c r="F151" s="87">
        <f t="shared" si="3"/>
        <v>3803500</v>
      </c>
    </row>
    <row r="152" spans="1:6" ht="78.75">
      <c r="A152" s="92" t="s">
        <v>448</v>
      </c>
      <c r="B152" s="93" t="s">
        <v>470</v>
      </c>
      <c r="C152" s="50" t="s">
        <v>449</v>
      </c>
      <c r="D152" s="94">
        <v>1287500</v>
      </c>
      <c r="E152" s="94">
        <v>1287500</v>
      </c>
      <c r="F152" s="87">
        <f t="shared" si="3"/>
        <v>0</v>
      </c>
    </row>
    <row r="153" spans="1:6" ht="126">
      <c r="A153" s="92" t="s">
        <v>450</v>
      </c>
      <c r="B153" s="93" t="s">
        <v>470</v>
      </c>
      <c r="C153" s="50" t="s">
        <v>451</v>
      </c>
      <c r="D153" s="94">
        <v>1731500</v>
      </c>
      <c r="E153" s="95">
        <v>914750</v>
      </c>
      <c r="F153" s="87">
        <f t="shared" si="3"/>
        <v>816750</v>
      </c>
    </row>
    <row r="154" spans="1:6" ht="78.75">
      <c r="A154" s="92" t="s">
        <v>452</v>
      </c>
      <c r="B154" s="93" t="s">
        <v>470</v>
      </c>
      <c r="C154" s="50" t="s">
        <v>453</v>
      </c>
      <c r="D154" s="94">
        <v>207300</v>
      </c>
      <c r="E154" s="95">
        <v>207300</v>
      </c>
      <c r="F154" s="87">
        <f t="shared" si="3"/>
        <v>0</v>
      </c>
    </row>
    <row r="155" spans="1:6" ht="141.75">
      <c r="A155" s="92" t="s">
        <v>455</v>
      </c>
      <c r="B155" s="93" t="s">
        <v>470</v>
      </c>
      <c r="C155" s="50" t="s">
        <v>454</v>
      </c>
      <c r="D155" s="94">
        <v>200</v>
      </c>
      <c r="E155" s="95">
        <v>177.7</v>
      </c>
      <c r="F155" s="87">
        <f t="shared" si="3"/>
        <v>22.300000000000011</v>
      </c>
    </row>
    <row r="156" spans="1:6" ht="47.25" customHeight="1">
      <c r="A156" s="92" t="s">
        <v>456</v>
      </c>
      <c r="B156" s="93" t="s">
        <v>470</v>
      </c>
      <c r="C156" s="50" t="s">
        <v>457</v>
      </c>
      <c r="D156" s="94">
        <v>3772000</v>
      </c>
      <c r="E156" s="95">
        <v>1240090.95</v>
      </c>
      <c r="F156" s="87">
        <f t="shared" si="3"/>
        <v>2531909.0499999998</v>
      </c>
    </row>
    <row r="157" spans="1:6" ht="45" customHeight="1">
      <c r="A157" s="92" t="s">
        <v>458</v>
      </c>
      <c r="B157" s="93" t="s">
        <v>470</v>
      </c>
      <c r="C157" s="50" t="s">
        <v>459</v>
      </c>
      <c r="D157" s="94">
        <v>8900</v>
      </c>
      <c r="E157" s="94">
        <v>8082</v>
      </c>
      <c r="F157" s="87">
        <f t="shared" si="3"/>
        <v>818</v>
      </c>
    </row>
    <row r="158" spans="1:6" ht="29.25" customHeight="1">
      <c r="A158" s="92" t="s">
        <v>460</v>
      </c>
      <c r="B158" s="93" t="s">
        <v>470</v>
      </c>
      <c r="C158" s="50" t="s">
        <v>461</v>
      </c>
      <c r="D158" s="94">
        <v>23783700</v>
      </c>
      <c r="E158" s="94">
        <v>12887942.65</v>
      </c>
      <c r="F158" s="87">
        <f t="shared" si="3"/>
        <v>10895757.35</v>
      </c>
    </row>
    <row r="159" spans="1:6" ht="47.25">
      <c r="A159" s="92" t="s">
        <v>462</v>
      </c>
      <c r="B159" s="93" t="s">
        <v>470</v>
      </c>
      <c r="C159" s="50" t="s">
        <v>463</v>
      </c>
      <c r="D159" s="94">
        <v>354300</v>
      </c>
      <c r="E159" s="94">
        <v>315306.01</v>
      </c>
      <c r="F159" s="87">
        <f t="shared" si="3"/>
        <v>38993.989999999991</v>
      </c>
    </row>
    <row r="160" spans="1:6" ht="110.25">
      <c r="A160" s="92" t="s">
        <v>1293</v>
      </c>
      <c r="B160" s="93" t="s">
        <v>470</v>
      </c>
      <c r="C160" s="50" t="s">
        <v>1294</v>
      </c>
      <c r="D160" s="95">
        <v>411668000</v>
      </c>
      <c r="E160" s="94">
        <v>142900000</v>
      </c>
      <c r="F160" s="87">
        <f t="shared" si="3"/>
        <v>268768000</v>
      </c>
    </row>
    <row r="161" spans="1:7" ht="63">
      <c r="A161" s="92" t="s">
        <v>1295</v>
      </c>
      <c r="B161" s="93" t="s">
        <v>470</v>
      </c>
      <c r="C161" s="50" t="s">
        <v>1296</v>
      </c>
      <c r="D161" s="94">
        <v>321639000</v>
      </c>
      <c r="E161" s="94">
        <v>112837000</v>
      </c>
      <c r="F161" s="87">
        <f t="shared" si="3"/>
        <v>208802000</v>
      </c>
    </row>
    <row r="162" spans="1:7" ht="15.75">
      <c r="A162" s="88" t="s">
        <v>1212</v>
      </c>
      <c r="B162" s="89" t="s">
        <v>470</v>
      </c>
      <c r="C162" s="48" t="s">
        <v>1201</v>
      </c>
      <c r="D162" s="96">
        <f>D166+D167+D163+D164+D165+D168+D169+D170</f>
        <v>133555700</v>
      </c>
      <c r="E162" s="96">
        <f>E166+E167+E163+E164+E165+E168+E169+E170</f>
        <v>25082922.240000002</v>
      </c>
      <c r="F162" s="91">
        <f t="shared" si="3"/>
        <v>108472777.75999999</v>
      </c>
    </row>
    <row r="163" spans="1:7" ht="141.75">
      <c r="A163" s="92" t="s">
        <v>592</v>
      </c>
      <c r="B163" s="93" t="s">
        <v>470</v>
      </c>
      <c r="C163" s="50" t="s">
        <v>589</v>
      </c>
      <c r="D163" s="94">
        <v>718800</v>
      </c>
      <c r="E163" s="94">
        <v>239600</v>
      </c>
      <c r="F163" s="87">
        <f>IF(OR(D163&lt;=0,D163&lt;E163,D163-E163&lt;0),0,D163-E163)</f>
        <v>479200</v>
      </c>
    </row>
    <row r="164" spans="1:7" ht="69" customHeight="1">
      <c r="A164" s="92" t="s">
        <v>945</v>
      </c>
      <c r="B164" s="93" t="s">
        <v>470</v>
      </c>
      <c r="C164" s="50" t="s">
        <v>590</v>
      </c>
      <c r="D164" s="94">
        <v>2377500</v>
      </c>
      <c r="E164" s="94">
        <v>792800</v>
      </c>
      <c r="F164" s="87">
        <f>IF(OR(D164&lt;=0,D164&lt;E164,D164-E164&lt;0),0,D164-E164)</f>
        <v>1584700</v>
      </c>
    </row>
    <row r="165" spans="1:7" ht="114.75" customHeight="1">
      <c r="A165" s="92" t="s">
        <v>607</v>
      </c>
      <c r="B165" s="93" t="s">
        <v>470</v>
      </c>
      <c r="C165" s="50" t="s">
        <v>591</v>
      </c>
      <c r="D165" s="94">
        <v>36114900</v>
      </c>
      <c r="E165" s="94">
        <v>11574122.24</v>
      </c>
      <c r="F165" s="87">
        <f>IF(OR(D165&lt;=0,D165&lt;E165,D165-E165&lt;0),0,D165-E165)</f>
        <v>24540777.759999998</v>
      </c>
    </row>
    <row r="166" spans="1:7" ht="63">
      <c r="A166" s="92" t="s">
        <v>1297</v>
      </c>
      <c r="B166" s="93" t="s">
        <v>470</v>
      </c>
      <c r="C166" s="50" t="s">
        <v>1298</v>
      </c>
      <c r="D166" s="94">
        <v>23052000</v>
      </c>
      <c r="E166" s="94">
        <v>7683900</v>
      </c>
      <c r="F166" s="87">
        <f t="shared" si="3"/>
        <v>15368100</v>
      </c>
    </row>
    <row r="167" spans="1:7" ht="63">
      <c r="A167" s="92" t="s">
        <v>608</v>
      </c>
      <c r="B167" s="93" t="s">
        <v>470</v>
      </c>
      <c r="C167" s="50" t="s">
        <v>1299</v>
      </c>
      <c r="D167" s="94">
        <v>750000</v>
      </c>
      <c r="E167" s="94">
        <v>750000</v>
      </c>
      <c r="F167" s="87">
        <f t="shared" si="3"/>
        <v>0</v>
      </c>
    </row>
    <row r="168" spans="1:7" ht="78.75">
      <c r="A168" s="92" t="s">
        <v>609</v>
      </c>
      <c r="B168" s="93" t="s">
        <v>470</v>
      </c>
      <c r="C168" s="50" t="s">
        <v>612</v>
      </c>
      <c r="D168" s="94">
        <v>3942500</v>
      </c>
      <c r="E168" s="94">
        <v>3942500</v>
      </c>
      <c r="F168" s="87">
        <f t="shared" ref="F168:F173" si="4">IF(OR(D168&lt;=0,D168&lt;E168,D168-E168&lt;0),0,D168-E168)</f>
        <v>0</v>
      </c>
    </row>
    <row r="169" spans="1:7" ht="94.5">
      <c r="A169" s="92" t="s">
        <v>610</v>
      </c>
      <c r="B169" s="93" t="s">
        <v>470</v>
      </c>
      <c r="C169" s="50" t="s">
        <v>613</v>
      </c>
      <c r="D169" s="94">
        <v>100000</v>
      </c>
      <c r="E169" s="94">
        <v>100000</v>
      </c>
      <c r="F169" s="87">
        <f t="shared" si="4"/>
        <v>0</v>
      </c>
    </row>
    <row r="170" spans="1:7" ht="78.75">
      <c r="A170" s="92" t="s">
        <v>611</v>
      </c>
      <c r="B170" s="93" t="s">
        <v>470</v>
      </c>
      <c r="C170" s="50" t="s">
        <v>614</v>
      </c>
      <c r="D170" s="94">
        <v>66500000</v>
      </c>
      <c r="E170" s="94">
        <v>0</v>
      </c>
      <c r="F170" s="87">
        <f t="shared" si="4"/>
        <v>66500000</v>
      </c>
    </row>
    <row r="171" spans="1:7" ht="31.5">
      <c r="A171" s="88" t="s">
        <v>108</v>
      </c>
      <c r="B171" s="89" t="s">
        <v>470</v>
      </c>
      <c r="C171" s="51" t="s">
        <v>109</v>
      </c>
      <c r="D171" s="96">
        <f>D173</f>
        <v>0</v>
      </c>
      <c r="E171" s="96">
        <f>E173</f>
        <v>182686.79</v>
      </c>
      <c r="F171" s="91">
        <f t="shared" si="4"/>
        <v>0</v>
      </c>
    </row>
    <row r="172" spans="1:7" ht="47.25">
      <c r="A172" s="88" t="s">
        <v>111</v>
      </c>
      <c r="B172" s="89" t="s">
        <v>470</v>
      </c>
      <c r="C172" s="51" t="s">
        <v>110</v>
      </c>
      <c r="D172" s="96">
        <f>D173</f>
        <v>0</v>
      </c>
      <c r="E172" s="96">
        <f>E173</f>
        <v>182686.79</v>
      </c>
      <c r="F172" s="91">
        <f t="shared" si="4"/>
        <v>0</v>
      </c>
    </row>
    <row r="173" spans="1:7" ht="31.5">
      <c r="A173" s="92" t="s">
        <v>107</v>
      </c>
      <c r="B173" s="93" t="s">
        <v>470</v>
      </c>
      <c r="C173" s="50" t="s">
        <v>112</v>
      </c>
      <c r="D173" s="94">
        <v>0</v>
      </c>
      <c r="E173" s="94">
        <v>182686.79</v>
      </c>
      <c r="F173" s="87">
        <f t="shared" si="4"/>
        <v>0</v>
      </c>
    </row>
    <row r="174" spans="1:7" ht="47.25">
      <c r="A174" s="88" t="s">
        <v>441</v>
      </c>
      <c r="B174" s="89" t="s">
        <v>470</v>
      </c>
      <c r="C174" s="51" t="s">
        <v>509</v>
      </c>
      <c r="D174" s="96">
        <f t="shared" ref="D174:E176" si="5">D175</f>
        <v>1407385.38</v>
      </c>
      <c r="E174" s="96">
        <f t="shared" si="5"/>
        <v>15157444.630000001</v>
      </c>
      <c r="F174" s="91">
        <f t="shared" ref="F174:F186" si="6">IF(OR(D174&lt;=0,D174&lt;E174,D174-E174&lt;0),0,D174-E174)</f>
        <v>0</v>
      </c>
    </row>
    <row r="175" spans="1:7" ht="94.5">
      <c r="A175" s="88" t="s">
        <v>926</v>
      </c>
      <c r="B175" s="89" t="s">
        <v>470</v>
      </c>
      <c r="C175" s="51" t="s">
        <v>508</v>
      </c>
      <c r="D175" s="96">
        <f t="shared" si="5"/>
        <v>1407385.38</v>
      </c>
      <c r="E175" s="96">
        <f t="shared" si="5"/>
        <v>15157444.630000001</v>
      </c>
      <c r="F175" s="91">
        <f t="shared" si="6"/>
        <v>0</v>
      </c>
      <c r="G175" s="60"/>
    </row>
    <row r="176" spans="1:7" ht="78.75">
      <c r="A176" s="88" t="s">
        <v>859</v>
      </c>
      <c r="B176" s="89" t="s">
        <v>470</v>
      </c>
      <c r="C176" s="99" t="s">
        <v>1163</v>
      </c>
      <c r="D176" s="90">
        <f t="shared" si="5"/>
        <v>1407385.38</v>
      </c>
      <c r="E176" s="90">
        <f t="shared" si="5"/>
        <v>15157444.630000001</v>
      </c>
      <c r="F176" s="91">
        <f t="shared" si="6"/>
        <v>0</v>
      </c>
    </row>
    <row r="177" spans="1:8" ht="31.5">
      <c r="A177" s="88" t="s">
        <v>978</v>
      </c>
      <c r="B177" s="89" t="s">
        <v>470</v>
      </c>
      <c r="C177" s="99" t="s">
        <v>1162</v>
      </c>
      <c r="D177" s="90">
        <f>D178</f>
        <v>1407385.38</v>
      </c>
      <c r="E177" s="90">
        <f>E178</f>
        <v>15157444.630000001</v>
      </c>
      <c r="F177" s="91">
        <f t="shared" si="6"/>
        <v>0</v>
      </c>
    </row>
    <row r="178" spans="1:8" ht="31.5">
      <c r="A178" s="92" t="s">
        <v>860</v>
      </c>
      <c r="B178" s="93" t="s">
        <v>470</v>
      </c>
      <c r="C178" s="100" t="s">
        <v>344</v>
      </c>
      <c r="D178" s="95">
        <v>1407385.38</v>
      </c>
      <c r="E178" s="95">
        <v>15157444.630000001</v>
      </c>
      <c r="F178" s="87">
        <f t="shared" si="6"/>
        <v>0</v>
      </c>
    </row>
    <row r="179" spans="1:8" ht="47.25">
      <c r="A179" s="101" t="s">
        <v>977</v>
      </c>
      <c r="B179" s="89" t="s">
        <v>470</v>
      </c>
      <c r="C179" s="99" t="s">
        <v>704</v>
      </c>
      <c r="D179" s="90">
        <f>D180</f>
        <v>0</v>
      </c>
      <c r="E179" s="90">
        <f>E180</f>
        <v>-33672377.719999999</v>
      </c>
      <c r="F179" s="91">
        <f t="shared" si="6"/>
        <v>0</v>
      </c>
    </row>
    <row r="180" spans="1:8" ht="47.25">
      <c r="A180" s="101" t="s">
        <v>977</v>
      </c>
      <c r="B180" s="89" t="s">
        <v>470</v>
      </c>
      <c r="C180" s="99" t="s">
        <v>1161</v>
      </c>
      <c r="D180" s="90">
        <f>D185+D186</f>
        <v>0</v>
      </c>
      <c r="E180" s="90">
        <f>E185+E186+E183+E184+E181+E182+E187</f>
        <v>-33672377.719999999</v>
      </c>
      <c r="F180" s="91">
        <f t="shared" si="6"/>
        <v>0</v>
      </c>
    </row>
    <row r="181" spans="1:8" ht="63">
      <c r="A181" s="102" t="s">
        <v>346</v>
      </c>
      <c r="B181" s="93" t="s">
        <v>470</v>
      </c>
      <c r="C181" s="100" t="s">
        <v>345</v>
      </c>
      <c r="D181" s="95">
        <v>0</v>
      </c>
      <c r="E181" s="95">
        <v>-5136263.26</v>
      </c>
      <c r="F181" s="87">
        <f t="shared" si="6"/>
        <v>0</v>
      </c>
    </row>
    <row r="182" spans="1:8" ht="153" customHeight="1">
      <c r="A182" s="122" t="s">
        <v>720</v>
      </c>
      <c r="B182" s="93" t="s">
        <v>470</v>
      </c>
      <c r="C182" s="100" t="s">
        <v>717</v>
      </c>
      <c r="D182" s="95">
        <v>0</v>
      </c>
      <c r="E182" s="95">
        <v>-35516.379999999997</v>
      </c>
      <c r="F182" s="87">
        <f t="shared" si="6"/>
        <v>0</v>
      </c>
    </row>
    <row r="183" spans="1:8" ht="78.75">
      <c r="A183" s="121" t="s">
        <v>347</v>
      </c>
      <c r="B183" s="93" t="s">
        <v>470</v>
      </c>
      <c r="C183" s="50" t="s">
        <v>719</v>
      </c>
      <c r="D183" s="94">
        <v>0</v>
      </c>
      <c r="E183" s="94">
        <v>-82149.09</v>
      </c>
      <c r="F183" s="87">
        <f t="shared" si="6"/>
        <v>0</v>
      </c>
    </row>
    <row r="184" spans="1:8" ht="110.25">
      <c r="A184" s="122" t="s">
        <v>716</v>
      </c>
      <c r="B184" s="93" t="s">
        <v>470</v>
      </c>
      <c r="C184" s="50" t="s">
        <v>718</v>
      </c>
      <c r="D184" s="94">
        <v>0</v>
      </c>
      <c r="E184" s="94">
        <v>-2530890.33</v>
      </c>
      <c r="F184" s="87">
        <f t="shared" si="6"/>
        <v>0</v>
      </c>
    </row>
    <row r="185" spans="1:8" ht="46.5" customHeight="1">
      <c r="A185" s="97" t="s">
        <v>714</v>
      </c>
      <c r="B185" s="93" t="s">
        <v>470</v>
      </c>
      <c r="C185" s="50" t="s">
        <v>715</v>
      </c>
      <c r="D185" s="94">
        <v>0</v>
      </c>
      <c r="E185" s="94">
        <v>-8059568.46</v>
      </c>
      <c r="F185" s="87">
        <f t="shared" si="6"/>
        <v>0</v>
      </c>
      <c r="G185" s="159"/>
      <c r="H185" s="159"/>
    </row>
    <row r="186" spans="1:8" ht="59.25" customHeight="1">
      <c r="A186" s="123" t="s">
        <v>714</v>
      </c>
      <c r="B186" s="124" t="s">
        <v>470</v>
      </c>
      <c r="C186" s="125" t="s">
        <v>348</v>
      </c>
      <c r="D186" s="126">
        <v>0</v>
      </c>
      <c r="E186" s="126">
        <v>-16579238.699999999</v>
      </c>
      <c r="F186" s="127">
        <f t="shared" si="6"/>
        <v>0</v>
      </c>
    </row>
    <row r="187" spans="1:8" ht="59.25" customHeight="1">
      <c r="A187" s="97" t="s">
        <v>714</v>
      </c>
      <c r="B187" s="93" t="s">
        <v>470</v>
      </c>
      <c r="C187" s="50" t="s">
        <v>721</v>
      </c>
      <c r="D187" s="94">
        <v>0</v>
      </c>
      <c r="E187" s="94">
        <v>-1248751.5</v>
      </c>
      <c r="F187" s="87">
        <f>IF(OR(D187&lt;=0,D187&lt;E187,D187-E187&lt;0),0,D187-E187)</f>
        <v>0</v>
      </c>
    </row>
    <row r="188" spans="1:8">
      <c r="C188" s="17"/>
      <c r="D188" s="103"/>
      <c r="E188" s="104"/>
    </row>
    <row r="189" spans="1:8">
      <c r="A189" s="68"/>
      <c r="C189" s="17"/>
      <c r="D189" s="105"/>
      <c r="E189" s="105"/>
    </row>
    <row r="190" spans="1:8">
      <c r="C190" s="17"/>
      <c r="D190" s="103"/>
      <c r="E190" s="104"/>
    </row>
    <row r="191" spans="1:8">
      <c r="C191" s="17"/>
      <c r="D191" s="103"/>
      <c r="E191" s="104"/>
    </row>
    <row r="192" spans="1:8">
      <c r="C192" s="17"/>
      <c r="D192" s="103"/>
      <c r="E192" s="104"/>
    </row>
    <row r="193" spans="1:5">
      <c r="C193" s="17"/>
    </row>
    <row r="194" spans="1:5">
      <c r="C194" s="17"/>
    </row>
    <row r="195" spans="1:5">
      <c r="C195" s="17"/>
    </row>
    <row r="196" spans="1:5" ht="12.75">
      <c r="A196" s="68"/>
      <c r="C196" s="17"/>
      <c r="D196" s="68"/>
      <c r="E196" s="68"/>
    </row>
    <row r="197" spans="1:5" ht="12.75">
      <c r="A197" s="68"/>
      <c r="C197" s="17"/>
      <c r="D197" s="68"/>
      <c r="E197" s="68"/>
    </row>
    <row r="198" spans="1:5" ht="12.75">
      <c r="A198" s="68"/>
      <c r="C198" s="17"/>
      <c r="D198" s="68"/>
      <c r="E198" s="68"/>
    </row>
    <row r="199" spans="1:5" ht="12.75">
      <c r="A199" s="68"/>
      <c r="C199" s="17"/>
      <c r="D199" s="68"/>
      <c r="E199" s="68"/>
    </row>
    <row r="200" spans="1:5" ht="12.75">
      <c r="A200" s="68"/>
      <c r="C200" s="17"/>
      <c r="D200" s="68"/>
      <c r="E200" s="68"/>
    </row>
    <row r="201" spans="1:5" ht="12.75">
      <c r="A201" s="68"/>
      <c r="C201" s="17"/>
      <c r="D201" s="68"/>
      <c r="E201" s="68"/>
    </row>
    <row r="202" spans="1:5" ht="12.75">
      <c r="A202" s="68"/>
      <c r="C202" s="17"/>
      <c r="D202" s="68"/>
      <c r="E202" s="68"/>
    </row>
    <row r="203" spans="1:5" ht="12.75">
      <c r="A203" s="68"/>
      <c r="C203" s="17"/>
      <c r="D203" s="68"/>
      <c r="E203" s="68"/>
    </row>
    <row r="204" spans="1:5" ht="12.75">
      <c r="A204" s="68"/>
      <c r="C204" s="17"/>
      <c r="D204" s="68"/>
      <c r="E204" s="68"/>
    </row>
    <row r="205" spans="1:5" ht="12.75">
      <c r="A205" s="68"/>
      <c r="C205" s="17"/>
      <c r="D205" s="68"/>
      <c r="E205" s="68"/>
    </row>
    <row r="206" spans="1:5" ht="12.75">
      <c r="A206" s="68"/>
      <c r="C206" s="17"/>
      <c r="D206" s="68"/>
      <c r="E206" s="68"/>
    </row>
    <row r="207" spans="1:5" ht="12.75">
      <c r="A207" s="68"/>
      <c r="C207" s="17"/>
      <c r="D207" s="68"/>
      <c r="E207" s="68"/>
    </row>
    <row r="208" spans="1:5" ht="12.75">
      <c r="A208" s="68"/>
      <c r="C208" s="17"/>
      <c r="D208" s="68"/>
      <c r="E208" s="68"/>
    </row>
    <row r="209" spans="1:5" ht="12.75">
      <c r="A209" s="68"/>
      <c r="C209" s="17"/>
      <c r="D209" s="68"/>
      <c r="E209" s="68"/>
    </row>
    <row r="210" spans="1:5" ht="12.75">
      <c r="A210" s="68"/>
      <c r="C210" s="17"/>
      <c r="D210" s="68"/>
      <c r="E210" s="68"/>
    </row>
    <row r="211" spans="1:5" ht="12.75">
      <c r="A211" s="68"/>
      <c r="C211" s="17"/>
      <c r="D211" s="68"/>
      <c r="E211" s="68"/>
    </row>
    <row r="212" spans="1:5" ht="12.75">
      <c r="A212" s="68"/>
      <c r="C212" s="17"/>
      <c r="D212" s="68"/>
      <c r="E212" s="68"/>
    </row>
    <row r="213" spans="1:5" ht="12.75">
      <c r="A213" s="68"/>
      <c r="C213" s="17"/>
      <c r="D213" s="68"/>
      <c r="E213" s="68"/>
    </row>
    <row r="214" spans="1:5" ht="12.75">
      <c r="A214" s="68"/>
      <c r="C214" s="17"/>
      <c r="D214" s="68"/>
      <c r="E214" s="68"/>
    </row>
    <row r="215" spans="1:5" ht="12.75">
      <c r="A215" s="68"/>
      <c r="C215" s="17"/>
      <c r="D215" s="68"/>
      <c r="E215" s="68"/>
    </row>
    <row r="216" spans="1:5" ht="12.75">
      <c r="A216" s="68"/>
      <c r="C216" s="17"/>
      <c r="D216" s="68"/>
      <c r="E216" s="68"/>
    </row>
    <row r="217" spans="1:5" ht="12.75">
      <c r="A217" s="68"/>
      <c r="C217" s="17"/>
      <c r="D217" s="68"/>
      <c r="E217" s="68"/>
    </row>
    <row r="218" spans="1:5" ht="12.75">
      <c r="A218" s="68"/>
      <c r="C218" s="17"/>
      <c r="D218" s="68"/>
      <c r="E218" s="68"/>
    </row>
    <row r="219" spans="1:5" ht="12.75">
      <c r="A219" s="68"/>
      <c r="C219" s="17"/>
      <c r="D219" s="68"/>
      <c r="E219" s="68"/>
    </row>
    <row r="220" spans="1:5" ht="12.75">
      <c r="A220" s="68"/>
      <c r="C220" s="17"/>
      <c r="D220" s="68"/>
      <c r="E220" s="68"/>
    </row>
    <row r="221" spans="1:5" ht="12.75">
      <c r="A221" s="68"/>
      <c r="C221" s="17"/>
      <c r="D221" s="68"/>
      <c r="E221" s="68"/>
    </row>
    <row r="222" spans="1:5" ht="12.75">
      <c r="A222" s="68"/>
      <c r="C222" s="17"/>
      <c r="D222" s="68"/>
      <c r="E222" s="68"/>
    </row>
    <row r="223" spans="1:5" ht="12.75">
      <c r="A223" s="68"/>
      <c r="C223" s="17"/>
      <c r="D223" s="68"/>
      <c r="E223" s="68"/>
    </row>
    <row r="224" spans="1:5" ht="12.75">
      <c r="A224" s="68"/>
      <c r="C224" s="17"/>
      <c r="D224" s="68"/>
      <c r="E224" s="68"/>
    </row>
    <row r="225" spans="1:5" ht="12.75">
      <c r="A225" s="68"/>
      <c r="C225" s="17"/>
      <c r="D225" s="68"/>
      <c r="E225" s="68"/>
    </row>
    <row r="226" spans="1:5" ht="12.75">
      <c r="A226" s="68"/>
      <c r="C226" s="17"/>
      <c r="D226" s="68"/>
      <c r="E226" s="68"/>
    </row>
    <row r="227" spans="1:5" ht="12.75">
      <c r="A227" s="68"/>
      <c r="C227" s="17"/>
      <c r="D227" s="68"/>
      <c r="E227" s="68"/>
    </row>
    <row r="228" spans="1:5" ht="12.75">
      <c r="A228" s="68"/>
      <c r="C228" s="17"/>
      <c r="D228" s="68"/>
      <c r="E228" s="68"/>
    </row>
    <row r="229" spans="1:5" ht="12.75">
      <c r="A229" s="68"/>
      <c r="C229" s="17"/>
      <c r="D229" s="68"/>
      <c r="E229" s="68"/>
    </row>
    <row r="230" spans="1:5" ht="12.75">
      <c r="A230" s="68"/>
      <c r="C230" s="17"/>
      <c r="D230" s="68"/>
      <c r="E230" s="68"/>
    </row>
    <row r="231" spans="1:5" ht="12.75">
      <c r="A231" s="68"/>
      <c r="C231" s="17"/>
      <c r="D231" s="68"/>
      <c r="E231" s="68"/>
    </row>
    <row r="232" spans="1:5" ht="12.75">
      <c r="A232" s="68"/>
      <c r="C232" s="17"/>
      <c r="D232" s="68"/>
      <c r="E232" s="68"/>
    </row>
    <row r="233" spans="1:5" ht="12.75">
      <c r="A233" s="68"/>
      <c r="C233" s="17"/>
      <c r="D233" s="68"/>
      <c r="E233" s="68"/>
    </row>
    <row r="234" spans="1:5" ht="12.75">
      <c r="A234" s="68"/>
      <c r="C234" s="17"/>
      <c r="D234" s="68"/>
      <c r="E234" s="68"/>
    </row>
    <row r="235" spans="1:5" ht="12.75">
      <c r="A235" s="68"/>
      <c r="C235" s="17"/>
      <c r="D235" s="68"/>
      <c r="E235" s="68"/>
    </row>
    <row r="236" spans="1:5" ht="12.75">
      <c r="A236" s="68"/>
      <c r="C236" s="17"/>
      <c r="D236" s="68"/>
      <c r="E236" s="68"/>
    </row>
    <row r="237" spans="1:5" ht="12.75">
      <c r="A237" s="68"/>
      <c r="C237" s="17"/>
      <c r="D237" s="68"/>
      <c r="E237" s="68"/>
    </row>
    <row r="238" spans="1:5" ht="12.75">
      <c r="A238" s="68"/>
      <c r="C238" s="17"/>
      <c r="D238" s="68"/>
      <c r="E238" s="68"/>
    </row>
    <row r="239" spans="1:5" ht="12.75">
      <c r="A239" s="68"/>
      <c r="C239" s="17"/>
      <c r="D239" s="68"/>
      <c r="E239" s="68"/>
    </row>
    <row r="240" spans="1:5" ht="12.75">
      <c r="A240" s="68"/>
      <c r="C240" s="17"/>
      <c r="D240" s="68"/>
      <c r="E240" s="68"/>
    </row>
    <row r="241" spans="1:5" ht="12.75">
      <c r="A241" s="68"/>
      <c r="C241" s="17"/>
      <c r="D241" s="68"/>
      <c r="E241" s="68"/>
    </row>
    <row r="242" spans="1:5" ht="12.75">
      <c r="A242" s="68"/>
      <c r="C242" s="17"/>
      <c r="D242" s="68"/>
      <c r="E242" s="68"/>
    </row>
    <row r="243" spans="1:5" ht="12.75">
      <c r="A243" s="68"/>
      <c r="C243" s="17"/>
      <c r="D243" s="68"/>
      <c r="E243" s="68"/>
    </row>
    <row r="244" spans="1:5" ht="12.75">
      <c r="A244" s="68"/>
      <c r="C244" s="17"/>
      <c r="D244" s="68"/>
      <c r="E244" s="68"/>
    </row>
    <row r="245" spans="1:5" ht="12.75">
      <c r="A245" s="68"/>
      <c r="C245" s="17"/>
      <c r="D245" s="68"/>
      <c r="E245" s="68"/>
    </row>
    <row r="246" spans="1:5" ht="12.75">
      <c r="A246" s="68"/>
      <c r="C246" s="17"/>
      <c r="D246" s="68"/>
      <c r="E246" s="68"/>
    </row>
    <row r="247" spans="1:5" ht="12.75">
      <c r="A247" s="68"/>
      <c r="C247" s="17"/>
      <c r="D247" s="68"/>
      <c r="E247" s="68"/>
    </row>
    <row r="248" spans="1:5" ht="12.75">
      <c r="A248" s="68"/>
      <c r="C248" s="17"/>
      <c r="D248" s="68"/>
      <c r="E248" s="68"/>
    </row>
    <row r="249" spans="1:5" ht="12.75">
      <c r="A249" s="68"/>
      <c r="C249" s="17"/>
      <c r="D249" s="68"/>
      <c r="E249" s="68"/>
    </row>
    <row r="250" spans="1:5" ht="12.75">
      <c r="A250" s="68"/>
      <c r="C250" s="17"/>
      <c r="D250" s="68"/>
      <c r="E250" s="68"/>
    </row>
    <row r="251" spans="1:5" ht="12.75">
      <c r="A251" s="68"/>
      <c r="C251" s="17"/>
      <c r="D251" s="68"/>
      <c r="E251" s="68"/>
    </row>
    <row r="252" spans="1:5" ht="12.75">
      <c r="A252" s="68"/>
      <c r="C252" s="17"/>
      <c r="D252" s="68"/>
      <c r="E252" s="68"/>
    </row>
    <row r="253" spans="1:5" ht="12.75">
      <c r="A253" s="68"/>
      <c r="C253" s="17"/>
      <c r="D253" s="68"/>
      <c r="E253" s="68"/>
    </row>
    <row r="254" spans="1:5" ht="12.75">
      <c r="A254" s="68"/>
      <c r="C254" s="17"/>
      <c r="D254" s="68"/>
      <c r="E254" s="68"/>
    </row>
    <row r="255" spans="1:5" ht="12.75">
      <c r="A255" s="68"/>
      <c r="C255" s="17"/>
      <c r="D255" s="68"/>
      <c r="E255" s="68"/>
    </row>
    <row r="256" spans="1:5" ht="12.75">
      <c r="A256" s="68"/>
      <c r="C256" s="17"/>
      <c r="D256" s="68"/>
      <c r="E256" s="68"/>
    </row>
    <row r="257" spans="1:5" ht="12.75">
      <c r="A257" s="68"/>
      <c r="C257" s="17"/>
      <c r="D257" s="68"/>
      <c r="E257" s="68"/>
    </row>
    <row r="258" spans="1:5" ht="12.75">
      <c r="A258" s="68"/>
      <c r="C258" s="17"/>
      <c r="D258" s="68"/>
      <c r="E258" s="68"/>
    </row>
    <row r="259" spans="1:5" ht="12.75">
      <c r="A259" s="68"/>
      <c r="C259" s="17"/>
      <c r="D259" s="68"/>
      <c r="E259" s="68"/>
    </row>
    <row r="260" spans="1:5" ht="12.75">
      <c r="A260" s="68"/>
      <c r="C260" s="17"/>
      <c r="D260" s="68"/>
      <c r="E260" s="68"/>
    </row>
    <row r="261" spans="1:5" ht="12.75">
      <c r="A261" s="68"/>
      <c r="C261" s="17"/>
      <c r="D261" s="68"/>
      <c r="E261" s="68"/>
    </row>
    <row r="262" spans="1:5" ht="12.75">
      <c r="A262" s="68"/>
      <c r="C262" s="17"/>
      <c r="D262" s="68"/>
      <c r="E262" s="68"/>
    </row>
    <row r="263" spans="1:5" ht="12.75">
      <c r="A263" s="68"/>
      <c r="C263" s="17"/>
      <c r="D263" s="68"/>
      <c r="E263" s="68"/>
    </row>
    <row r="264" spans="1:5" ht="12.75">
      <c r="A264" s="68"/>
      <c r="C264" s="17"/>
      <c r="D264" s="68"/>
      <c r="E264" s="68"/>
    </row>
    <row r="265" spans="1:5" ht="12.75">
      <c r="A265" s="68"/>
      <c r="C265" s="17"/>
      <c r="D265" s="68"/>
      <c r="E265" s="68"/>
    </row>
    <row r="266" spans="1:5" ht="12.75">
      <c r="A266" s="68"/>
      <c r="C266" s="17"/>
      <c r="D266" s="68"/>
      <c r="E266" s="68"/>
    </row>
    <row r="267" spans="1:5" ht="12.75">
      <c r="A267" s="68"/>
      <c r="C267" s="17"/>
      <c r="D267" s="68"/>
      <c r="E267" s="68"/>
    </row>
    <row r="268" spans="1:5" ht="12.75">
      <c r="A268" s="68"/>
      <c r="C268" s="17"/>
      <c r="D268" s="68"/>
      <c r="E268" s="68"/>
    </row>
    <row r="269" spans="1:5" ht="12.75">
      <c r="A269" s="68"/>
      <c r="C269" s="17"/>
      <c r="D269" s="68"/>
      <c r="E269" s="68"/>
    </row>
    <row r="270" spans="1:5" ht="12.75">
      <c r="A270" s="68"/>
      <c r="C270" s="17"/>
      <c r="D270" s="68"/>
      <c r="E270" s="68"/>
    </row>
    <row r="271" spans="1:5" ht="12.75">
      <c r="A271" s="68"/>
      <c r="C271" s="17"/>
      <c r="D271" s="68"/>
      <c r="E271" s="68"/>
    </row>
    <row r="272" spans="1:5" ht="12.75">
      <c r="A272" s="68"/>
      <c r="C272" s="17"/>
      <c r="D272" s="68"/>
      <c r="E272" s="68"/>
    </row>
    <row r="273" spans="1:5" ht="12.75">
      <c r="A273" s="68"/>
      <c r="C273" s="17"/>
      <c r="D273" s="68"/>
      <c r="E273" s="68"/>
    </row>
    <row r="274" spans="1:5" ht="12.75">
      <c r="A274" s="68"/>
      <c r="C274" s="17"/>
      <c r="D274" s="68"/>
      <c r="E274" s="68"/>
    </row>
    <row r="275" spans="1:5" ht="12.75">
      <c r="A275" s="68"/>
      <c r="C275" s="17"/>
      <c r="D275" s="68"/>
      <c r="E275" s="68"/>
    </row>
    <row r="276" spans="1:5" ht="12.75">
      <c r="A276" s="68"/>
      <c r="C276" s="17"/>
      <c r="D276" s="68"/>
      <c r="E276" s="68"/>
    </row>
    <row r="277" spans="1:5" ht="12.75">
      <c r="A277" s="68"/>
      <c r="C277" s="17"/>
      <c r="D277" s="68"/>
      <c r="E277" s="68"/>
    </row>
    <row r="278" spans="1:5" ht="12.75">
      <c r="A278" s="68"/>
      <c r="C278" s="17"/>
      <c r="D278" s="68"/>
      <c r="E278" s="68"/>
    </row>
    <row r="279" spans="1:5" ht="12.75">
      <c r="A279" s="68"/>
      <c r="C279" s="17"/>
      <c r="D279" s="68"/>
      <c r="E279" s="68"/>
    </row>
    <row r="280" spans="1:5" ht="12.75">
      <c r="A280" s="68"/>
      <c r="C280" s="17"/>
      <c r="D280" s="68"/>
      <c r="E280" s="68"/>
    </row>
    <row r="281" spans="1:5" ht="12.75">
      <c r="A281" s="68"/>
      <c r="C281" s="17"/>
      <c r="D281" s="68"/>
      <c r="E281" s="68"/>
    </row>
    <row r="282" spans="1:5" ht="12.75">
      <c r="A282" s="68"/>
      <c r="C282" s="17"/>
      <c r="D282" s="68"/>
      <c r="E282" s="68"/>
    </row>
    <row r="283" spans="1:5" ht="12.75">
      <c r="A283" s="68"/>
      <c r="C283" s="17"/>
      <c r="D283" s="68"/>
      <c r="E283" s="68"/>
    </row>
    <row r="284" spans="1:5" ht="12.75">
      <c r="A284" s="68"/>
      <c r="C284" s="17"/>
      <c r="D284" s="68"/>
      <c r="E284" s="68"/>
    </row>
    <row r="285" spans="1:5" ht="12.75">
      <c r="A285" s="68"/>
      <c r="C285" s="17"/>
      <c r="D285" s="68"/>
      <c r="E285" s="68"/>
    </row>
    <row r="286" spans="1:5" ht="12.75">
      <c r="A286" s="68"/>
      <c r="C286" s="17"/>
      <c r="D286" s="68"/>
      <c r="E286" s="68"/>
    </row>
    <row r="287" spans="1:5" ht="12.75">
      <c r="A287" s="68"/>
      <c r="C287" s="17"/>
      <c r="D287" s="68"/>
      <c r="E287" s="68"/>
    </row>
    <row r="288" spans="1:5" ht="12.75">
      <c r="A288" s="68"/>
      <c r="C288" s="17"/>
      <c r="D288" s="68"/>
      <c r="E288" s="68"/>
    </row>
    <row r="289" spans="1:5" ht="12.75">
      <c r="A289" s="68"/>
      <c r="C289" s="17"/>
      <c r="D289" s="68"/>
      <c r="E289" s="68"/>
    </row>
    <row r="290" spans="1:5" ht="12.75">
      <c r="A290" s="68"/>
      <c r="C290" s="17"/>
      <c r="D290" s="68"/>
      <c r="E290" s="68"/>
    </row>
    <row r="291" spans="1:5" ht="12.75">
      <c r="A291" s="68"/>
      <c r="C291" s="17"/>
      <c r="D291" s="68"/>
      <c r="E291" s="68"/>
    </row>
    <row r="292" spans="1:5" ht="12.75">
      <c r="A292" s="68"/>
      <c r="C292" s="17"/>
      <c r="D292" s="68"/>
      <c r="E292" s="68"/>
    </row>
    <row r="293" spans="1:5" ht="12.75">
      <c r="A293" s="68"/>
      <c r="C293" s="17"/>
      <c r="D293" s="68"/>
      <c r="E293" s="68"/>
    </row>
    <row r="294" spans="1:5" ht="12.75">
      <c r="A294" s="68"/>
      <c r="C294" s="17"/>
      <c r="D294" s="68"/>
      <c r="E294" s="68"/>
    </row>
    <row r="295" spans="1:5" ht="12.75">
      <c r="A295" s="68"/>
      <c r="C295" s="17"/>
      <c r="D295" s="68"/>
      <c r="E295" s="68"/>
    </row>
    <row r="296" spans="1:5" ht="12.75">
      <c r="A296" s="68"/>
      <c r="C296" s="17"/>
      <c r="D296" s="68"/>
      <c r="E296" s="68"/>
    </row>
    <row r="297" spans="1:5" ht="12.75">
      <c r="A297" s="68"/>
      <c r="C297" s="17"/>
      <c r="D297" s="68"/>
      <c r="E297" s="68"/>
    </row>
    <row r="298" spans="1:5" ht="12.75">
      <c r="A298" s="68"/>
      <c r="C298" s="17"/>
      <c r="D298" s="68"/>
      <c r="E298" s="68"/>
    </row>
    <row r="299" spans="1:5">
      <c r="C299" s="17"/>
    </row>
  </sheetData>
  <autoFilter ref="A14:F14"/>
  <mergeCells count="16">
    <mergeCell ref="R2:CK2"/>
    <mergeCell ref="CM2:DD2"/>
    <mergeCell ref="CM3:DD3"/>
    <mergeCell ref="AN4:BK4"/>
    <mergeCell ref="BL4:BO4"/>
    <mergeCell ref="BP4:BR4"/>
    <mergeCell ref="CM4:DD4"/>
    <mergeCell ref="CM5:DD5"/>
    <mergeCell ref="CM6:DD6"/>
    <mergeCell ref="CM7:DD7"/>
    <mergeCell ref="A11:F11"/>
    <mergeCell ref="B7:D7"/>
    <mergeCell ref="G185:H185"/>
    <mergeCell ref="A12:F12"/>
    <mergeCell ref="CM8:DD8"/>
    <mergeCell ref="CM9:DD9"/>
  </mergeCells>
  <phoneticPr fontId="6" type="noConversion"/>
  <hyperlinks>
    <hyperlink ref="A18" r:id="rId1" display="consultantplus://offline/ref=5BB390BC09360798A697DAAF554279153A46A51FDAC4FBAD96AF32391E9067026A4A7E59A7AEVEc1J"/>
    <hyperlink ref="A21" r:id="rId2" display="consultantplus://offline/ref=5BB390BC09360798A697DAAF554279153A46A51FDAC4FBAD96AF32391E9067026A4A7E59A7AEVEc1J"/>
    <hyperlink ref="A75" r:id="rId3" display="consultantplus://offline/ref=5BB390BC09360798A697DAAF554279153A46A51FDAC4FBAD96AF32391E9067026A4A7E59A7AEVEc1J"/>
    <hyperlink ref="A52" r:id="rId4" display="consultantplus://offline/ref=5BB390BC09360798A697DAAF554279153A46A51FDAC4FBAD96AF32391E9067026A4A7E59A7AEVEc1J"/>
    <hyperlink ref="A51" r:id="rId5" display="consultantplus://offline/ref=5BB390BC09360798A697DAAF554279153A46A51FDAC4FBAD96AF32391E9067026A4A7E59A7AEVEc1J"/>
    <hyperlink ref="A73" r:id="rId6" display="consultantplus://offline/ref=5BB390BC09360798A697DAAF554279153A46A51FDAC4FBAD96AF32391E9067026A4A7E59A7AEVEc1J"/>
    <hyperlink ref="A74" r:id="rId7" display="consultantplus://offline/ref=5BB390BC09360798A697DAAF554279153A46A51FDAC4FBAD96AF32391E9067026A4A7E59A7AEVEc1J"/>
  </hyperlinks>
  <printOptions horizontalCentered="1"/>
  <pageMargins left="0.78740157480314965" right="0.78740157480314965" top="0.39370078740157483" bottom="0.39370078740157483" header="0.39370078740157483" footer="0.47244094488188981"/>
  <pageSetup paperSize="9" scale="50" fitToHeight="0" orientation="portrait" r:id="rId8"/>
  <headerFooter alignWithMargins="0"/>
</worksheet>
</file>

<file path=xl/worksheets/sheet2.xml><?xml version="1.0" encoding="utf-8"?>
<worksheet xmlns="http://schemas.openxmlformats.org/spreadsheetml/2006/main" xmlns:r="http://schemas.openxmlformats.org/officeDocument/2006/relationships">
  <dimension ref="A1:H1114"/>
  <sheetViews>
    <sheetView view="pageBreakPreview" topLeftCell="A481" zoomScale="75" zoomScaleNormal="80" zoomScaleSheetLayoutView="75" workbookViewId="0">
      <selection activeCell="DL492" sqref="DL492"/>
    </sheetView>
  </sheetViews>
  <sheetFormatPr defaultColWidth="0.85546875" defaultRowHeight="15"/>
  <cols>
    <col min="1" max="1" width="67.7109375" style="10" customWidth="1"/>
    <col min="2" max="2" width="6.85546875" style="10" customWidth="1"/>
    <col min="3" max="3" width="28.140625" style="22" customWidth="1"/>
    <col min="4" max="4" width="18.42578125" style="21" customWidth="1"/>
    <col min="5" max="5" width="18" style="21" customWidth="1"/>
    <col min="6" max="6" width="19.28515625" style="21" customWidth="1"/>
    <col min="7" max="7" width="12.7109375" style="10" customWidth="1"/>
    <col min="8" max="8" width="6.85546875" style="10" customWidth="1"/>
    <col min="9" max="16384" width="0.85546875" style="10"/>
  </cols>
  <sheetData>
    <row r="1" spans="1:7" ht="0.75" customHeight="1">
      <c r="F1" s="21" t="s">
        <v>693</v>
      </c>
    </row>
    <row r="2" spans="1:7">
      <c r="A2" s="175" t="s">
        <v>694</v>
      </c>
      <c r="B2" s="175"/>
      <c r="C2" s="175"/>
      <c r="D2" s="175"/>
      <c r="E2" s="175"/>
      <c r="F2" s="175"/>
    </row>
    <row r="3" spans="1:7" ht="50.25" customHeight="1">
      <c r="A3" s="58" t="s">
        <v>695</v>
      </c>
      <c r="B3" s="27" t="s">
        <v>934</v>
      </c>
      <c r="C3" s="30" t="s">
        <v>935</v>
      </c>
      <c r="D3" s="28" t="s">
        <v>936</v>
      </c>
      <c r="E3" s="28" t="s">
        <v>271</v>
      </c>
      <c r="F3" s="28" t="s">
        <v>487</v>
      </c>
    </row>
    <row r="4" spans="1:7" s="24" customFormat="1" ht="15.75" thickBot="1">
      <c r="A4" s="136">
        <v>1</v>
      </c>
      <c r="B4" s="136">
        <v>2</v>
      </c>
      <c r="C4" s="137">
        <v>3</v>
      </c>
      <c r="D4" s="136">
        <v>4</v>
      </c>
      <c r="E4" s="136">
        <v>5</v>
      </c>
      <c r="F4" s="136">
        <v>6</v>
      </c>
    </row>
    <row r="5" spans="1:7" ht="15.75">
      <c r="A5" s="141" t="s">
        <v>326</v>
      </c>
      <c r="B5" s="108" t="s">
        <v>327</v>
      </c>
      <c r="C5" s="109" t="s">
        <v>328</v>
      </c>
      <c r="D5" s="110">
        <v>3208908521.4400001</v>
      </c>
      <c r="E5" s="111">
        <v>809019136.76999998</v>
      </c>
      <c r="F5" s="112">
        <f>D5-E5</f>
        <v>2399889384.6700001</v>
      </c>
      <c r="G5" s="25"/>
    </row>
    <row r="6" spans="1:7" ht="15.75">
      <c r="A6" s="142" t="s">
        <v>329</v>
      </c>
      <c r="B6" s="113"/>
      <c r="C6" s="129"/>
      <c r="D6" s="59"/>
      <c r="E6" s="59"/>
      <c r="F6" s="114"/>
    </row>
    <row r="7" spans="1:7" ht="16.5" customHeight="1">
      <c r="A7" s="142"/>
      <c r="B7" s="115"/>
      <c r="C7" s="61"/>
      <c r="D7" s="59"/>
      <c r="E7" s="59"/>
      <c r="F7" s="114"/>
    </row>
    <row r="8" spans="1:7" ht="15.75">
      <c r="A8" s="148" t="s">
        <v>831</v>
      </c>
      <c r="B8" s="116" t="s">
        <v>327</v>
      </c>
      <c r="C8" s="149" t="s">
        <v>523</v>
      </c>
      <c r="D8" s="150">
        <v>1104274342.95</v>
      </c>
      <c r="E8" s="150">
        <v>214995724.99000001</v>
      </c>
      <c r="F8" s="151">
        <f>D8-E8</f>
        <v>889278617.96000004</v>
      </c>
    </row>
    <row r="9" spans="1:7" ht="15.75">
      <c r="A9" s="148" t="s">
        <v>1281</v>
      </c>
      <c r="B9" s="116" t="s">
        <v>327</v>
      </c>
      <c r="C9" s="149" t="s">
        <v>524</v>
      </c>
      <c r="D9" s="150">
        <v>69448714.569999993</v>
      </c>
      <c r="E9" s="150">
        <v>27663817.100000001</v>
      </c>
      <c r="F9" s="151">
        <f t="shared" ref="F9:F72" si="0">D9-E9</f>
        <v>41784897.469999991</v>
      </c>
    </row>
    <row r="10" spans="1:7" ht="31.5">
      <c r="A10" s="148" t="s">
        <v>752</v>
      </c>
      <c r="B10" s="116" t="s">
        <v>327</v>
      </c>
      <c r="C10" s="149" t="s">
        <v>525</v>
      </c>
      <c r="D10" s="150">
        <v>4506096</v>
      </c>
      <c r="E10" s="150">
        <v>1375476.8</v>
      </c>
      <c r="F10" s="151">
        <f t="shared" si="0"/>
        <v>3130619.2</v>
      </c>
    </row>
    <row r="11" spans="1:7" ht="15.75">
      <c r="A11" s="143" t="s">
        <v>832</v>
      </c>
      <c r="B11" s="113" t="s">
        <v>327</v>
      </c>
      <c r="C11" s="138" t="s">
        <v>526</v>
      </c>
      <c r="D11" s="134">
        <v>4506096</v>
      </c>
      <c r="E11" s="134">
        <v>1375476.8</v>
      </c>
      <c r="F11" s="135">
        <f t="shared" si="0"/>
        <v>3130619.2</v>
      </c>
    </row>
    <row r="12" spans="1:7" ht="31.5">
      <c r="A12" s="143" t="s">
        <v>410</v>
      </c>
      <c r="B12" s="113" t="s">
        <v>327</v>
      </c>
      <c r="C12" s="138" t="s">
        <v>334</v>
      </c>
      <c r="D12" s="134">
        <v>4506096</v>
      </c>
      <c r="E12" s="134">
        <v>1375476.8</v>
      </c>
      <c r="F12" s="135">
        <f t="shared" si="0"/>
        <v>3130619.2</v>
      </c>
    </row>
    <row r="13" spans="1:7" ht="15.75">
      <c r="A13" s="143" t="s">
        <v>510</v>
      </c>
      <c r="B13" s="113" t="s">
        <v>327</v>
      </c>
      <c r="C13" s="138" t="s">
        <v>334</v>
      </c>
      <c r="D13" s="134">
        <v>3435903</v>
      </c>
      <c r="E13" s="134">
        <v>1121396.25</v>
      </c>
      <c r="F13" s="135">
        <f t="shared" si="0"/>
        <v>2314506.75</v>
      </c>
    </row>
    <row r="14" spans="1:7" ht="15.75">
      <c r="A14" s="143" t="s">
        <v>511</v>
      </c>
      <c r="B14" s="113" t="s">
        <v>327</v>
      </c>
      <c r="C14" s="138" t="s">
        <v>334</v>
      </c>
      <c r="D14" s="134">
        <v>1045193</v>
      </c>
      <c r="E14" s="134">
        <v>254080.55</v>
      </c>
      <c r="F14" s="135">
        <f t="shared" si="0"/>
        <v>791112.45</v>
      </c>
    </row>
    <row r="15" spans="1:7" ht="31.5">
      <c r="A15" s="143" t="s">
        <v>512</v>
      </c>
      <c r="B15" s="113" t="s">
        <v>327</v>
      </c>
      <c r="C15" s="138" t="s">
        <v>334</v>
      </c>
      <c r="D15" s="134">
        <v>25000</v>
      </c>
      <c r="E15" s="134">
        <v>0</v>
      </c>
      <c r="F15" s="135">
        <f t="shared" si="0"/>
        <v>25000</v>
      </c>
    </row>
    <row r="16" spans="1:7" ht="47.25">
      <c r="A16" s="148" t="s">
        <v>581</v>
      </c>
      <c r="B16" s="116" t="s">
        <v>327</v>
      </c>
      <c r="C16" s="149" t="s">
        <v>166</v>
      </c>
      <c r="D16" s="150">
        <v>33631578.420000002</v>
      </c>
      <c r="E16" s="150">
        <v>13953630.35</v>
      </c>
      <c r="F16" s="151">
        <f t="shared" si="0"/>
        <v>19677948.07</v>
      </c>
    </row>
    <row r="17" spans="1:8" ht="31.5">
      <c r="A17" s="143" t="s">
        <v>343</v>
      </c>
      <c r="B17" s="113" t="s">
        <v>327</v>
      </c>
      <c r="C17" s="138" t="s">
        <v>388</v>
      </c>
      <c r="D17" s="134">
        <v>33631578.420000002</v>
      </c>
      <c r="E17" s="134">
        <v>13953630.35</v>
      </c>
      <c r="F17" s="135">
        <f t="shared" si="0"/>
        <v>19677948.07</v>
      </c>
    </row>
    <row r="18" spans="1:8" ht="31.5">
      <c r="A18" s="143" t="s">
        <v>410</v>
      </c>
      <c r="B18" s="113" t="s">
        <v>327</v>
      </c>
      <c r="C18" s="138" t="s">
        <v>335</v>
      </c>
      <c r="D18" s="134">
        <v>33153102.460000001</v>
      </c>
      <c r="E18" s="134">
        <v>13841833.85</v>
      </c>
      <c r="F18" s="135">
        <f t="shared" si="0"/>
        <v>19311268.609999999</v>
      </c>
    </row>
    <row r="19" spans="1:8" ht="15.75">
      <c r="A19" s="143" t="s">
        <v>510</v>
      </c>
      <c r="B19" s="113" t="s">
        <v>327</v>
      </c>
      <c r="C19" s="138" t="s">
        <v>335</v>
      </c>
      <c r="D19" s="134">
        <v>25032001.629999999</v>
      </c>
      <c r="E19" s="134">
        <v>11202351.59</v>
      </c>
      <c r="F19" s="135">
        <f t="shared" si="0"/>
        <v>13829650.039999999</v>
      </c>
    </row>
    <row r="20" spans="1:8" ht="15.75">
      <c r="A20" s="143" t="s">
        <v>513</v>
      </c>
      <c r="B20" s="113" t="s">
        <v>327</v>
      </c>
      <c r="C20" s="138" t="s">
        <v>335</v>
      </c>
      <c r="D20" s="134">
        <v>29400</v>
      </c>
      <c r="E20" s="134">
        <v>5700</v>
      </c>
      <c r="F20" s="135">
        <f t="shared" si="0"/>
        <v>23700</v>
      </c>
      <c r="G20" s="25"/>
      <c r="H20" s="25"/>
    </row>
    <row r="21" spans="1:8" ht="15.75">
      <c r="A21" s="143" t="s">
        <v>511</v>
      </c>
      <c r="B21" s="113" t="s">
        <v>327</v>
      </c>
      <c r="C21" s="138" t="s">
        <v>335</v>
      </c>
      <c r="D21" s="134">
        <v>7145266.6200000001</v>
      </c>
      <c r="E21" s="134">
        <v>2525831.44</v>
      </c>
      <c r="F21" s="135">
        <f t="shared" si="0"/>
        <v>4619435.18</v>
      </c>
      <c r="G21" s="25"/>
      <c r="H21" s="25"/>
    </row>
    <row r="22" spans="1:8" ht="15.75">
      <c r="A22" s="143" t="s">
        <v>514</v>
      </c>
      <c r="B22" s="113" t="s">
        <v>327</v>
      </c>
      <c r="C22" s="138" t="s">
        <v>335</v>
      </c>
      <c r="D22" s="134">
        <v>401836.41</v>
      </c>
      <c r="E22" s="134">
        <v>52464</v>
      </c>
      <c r="F22" s="135">
        <f t="shared" si="0"/>
        <v>349372.41</v>
      </c>
      <c r="G22" s="25"/>
      <c r="H22" s="25"/>
    </row>
    <row r="23" spans="1:8" ht="31.5">
      <c r="A23" s="143" t="s">
        <v>512</v>
      </c>
      <c r="B23" s="113" t="s">
        <v>327</v>
      </c>
      <c r="C23" s="138" t="s">
        <v>335</v>
      </c>
      <c r="D23" s="134">
        <v>544597.80000000005</v>
      </c>
      <c r="E23" s="134">
        <v>55486.82</v>
      </c>
      <c r="F23" s="135">
        <f t="shared" si="0"/>
        <v>489110.98000000004</v>
      </c>
      <c r="G23" s="25"/>
      <c r="H23" s="25"/>
    </row>
    <row r="24" spans="1:8" ht="31.5">
      <c r="A24" s="143" t="s">
        <v>411</v>
      </c>
      <c r="B24" s="113" t="s">
        <v>327</v>
      </c>
      <c r="C24" s="138" t="s">
        <v>336</v>
      </c>
      <c r="D24" s="134">
        <v>388475.96</v>
      </c>
      <c r="E24" s="134">
        <v>21796.5</v>
      </c>
      <c r="F24" s="135">
        <f t="shared" si="0"/>
        <v>366679.46</v>
      </c>
      <c r="G24" s="25"/>
      <c r="H24" s="25"/>
    </row>
    <row r="25" spans="1:8" ht="15.75">
      <c r="A25" s="143" t="s">
        <v>825</v>
      </c>
      <c r="B25" s="113" t="s">
        <v>327</v>
      </c>
      <c r="C25" s="138" t="s">
        <v>336</v>
      </c>
      <c r="D25" s="134">
        <v>104620.32</v>
      </c>
      <c r="E25" s="134">
        <v>21796.5</v>
      </c>
      <c r="F25" s="135">
        <f t="shared" si="0"/>
        <v>82823.820000000007</v>
      </c>
      <c r="G25" s="25"/>
      <c r="H25" s="25"/>
    </row>
    <row r="26" spans="1:8" ht="15.75">
      <c r="A26" s="143" t="s">
        <v>514</v>
      </c>
      <c r="B26" s="113" t="s">
        <v>327</v>
      </c>
      <c r="C26" s="138" t="s">
        <v>336</v>
      </c>
      <c r="D26" s="134">
        <v>283855.64</v>
      </c>
      <c r="E26" s="134">
        <v>0</v>
      </c>
      <c r="F26" s="135">
        <f t="shared" si="0"/>
        <v>283855.64</v>
      </c>
      <c r="G26" s="25"/>
      <c r="H26" s="25"/>
    </row>
    <row r="27" spans="1:8" ht="15.75">
      <c r="A27" s="143" t="s">
        <v>412</v>
      </c>
      <c r="B27" s="113" t="s">
        <v>327</v>
      </c>
      <c r="C27" s="138" t="s">
        <v>337</v>
      </c>
      <c r="D27" s="134">
        <v>90000</v>
      </c>
      <c r="E27" s="134">
        <v>90000</v>
      </c>
      <c r="F27" s="135">
        <f t="shared" si="0"/>
        <v>0</v>
      </c>
      <c r="G27" s="25"/>
      <c r="H27" s="25"/>
    </row>
    <row r="28" spans="1:8" ht="15.75">
      <c r="A28" s="143" t="s">
        <v>826</v>
      </c>
      <c r="B28" s="113" t="s">
        <v>327</v>
      </c>
      <c r="C28" s="138" t="s">
        <v>337</v>
      </c>
      <c r="D28" s="134">
        <v>90000</v>
      </c>
      <c r="E28" s="134">
        <v>90000</v>
      </c>
      <c r="F28" s="135">
        <f t="shared" si="0"/>
        <v>0</v>
      </c>
      <c r="G28" s="25"/>
      <c r="H28" s="25"/>
    </row>
    <row r="29" spans="1:8" ht="15.75">
      <c r="A29" s="148" t="s">
        <v>248</v>
      </c>
      <c r="B29" s="116" t="s">
        <v>327</v>
      </c>
      <c r="C29" s="149" t="s">
        <v>389</v>
      </c>
      <c r="D29" s="150">
        <v>8900</v>
      </c>
      <c r="E29" s="150">
        <v>8082</v>
      </c>
      <c r="F29" s="151">
        <f t="shared" si="0"/>
        <v>818</v>
      </c>
      <c r="G29" s="25"/>
      <c r="H29" s="25"/>
    </row>
    <row r="30" spans="1:8" ht="63">
      <c r="A30" s="143" t="s">
        <v>980</v>
      </c>
      <c r="B30" s="113" t="s">
        <v>327</v>
      </c>
      <c r="C30" s="138" t="s">
        <v>1251</v>
      </c>
      <c r="D30" s="134">
        <v>8900</v>
      </c>
      <c r="E30" s="134">
        <v>8082</v>
      </c>
      <c r="F30" s="135">
        <f t="shared" si="0"/>
        <v>818</v>
      </c>
      <c r="G30" s="25"/>
      <c r="H30" s="25"/>
    </row>
    <row r="31" spans="1:8" ht="31.5">
      <c r="A31" s="143" t="s">
        <v>411</v>
      </c>
      <c r="B31" s="113" t="s">
        <v>327</v>
      </c>
      <c r="C31" s="138" t="s">
        <v>338</v>
      </c>
      <c r="D31" s="134">
        <v>8900</v>
      </c>
      <c r="E31" s="134">
        <v>8082</v>
      </c>
      <c r="F31" s="135">
        <f t="shared" si="0"/>
        <v>818</v>
      </c>
      <c r="G31" s="25"/>
      <c r="H31" s="25"/>
    </row>
    <row r="32" spans="1:8" ht="15.75">
      <c r="A32" s="143" t="s">
        <v>825</v>
      </c>
      <c r="B32" s="113" t="s">
        <v>327</v>
      </c>
      <c r="C32" s="138" t="s">
        <v>338</v>
      </c>
      <c r="D32" s="134">
        <v>1080</v>
      </c>
      <c r="E32" s="134">
        <v>1080</v>
      </c>
      <c r="F32" s="135">
        <f t="shared" si="0"/>
        <v>0</v>
      </c>
      <c r="G32" s="25"/>
      <c r="H32" s="25"/>
    </row>
    <row r="33" spans="1:8" ht="15.75">
      <c r="A33" s="143" t="s">
        <v>514</v>
      </c>
      <c r="B33" s="113" t="s">
        <v>327</v>
      </c>
      <c r="C33" s="138" t="s">
        <v>338</v>
      </c>
      <c r="D33" s="134">
        <v>5400</v>
      </c>
      <c r="E33" s="134">
        <v>5400</v>
      </c>
      <c r="F33" s="135">
        <f t="shared" si="0"/>
        <v>0</v>
      </c>
      <c r="G33" s="25"/>
      <c r="H33" s="25"/>
    </row>
    <row r="34" spans="1:8" ht="15.75">
      <c r="A34" s="143" t="s">
        <v>827</v>
      </c>
      <c r="B34" s="113" t="s">
        <v>327</v>
      </c>
      <c r="C34" s="138" t="s">
        <v>338</v>
      </c>
      <c r="D34" s="134">
        <v>2420</v>
      </c>
      <c r="E34" s="134">
        <v>1602</v>
      </c>
      <c r="F34" s="135">
        <f t="shared" si="0"/>
        <v>818</v>
      </c>
      <c r="G34" s="25"/>
      <c r="H34" s="25"/>
    </row>
    <row r="35" spans="1:8" ht="15.75">
      <c r="A35" s="148" t="s">
        <v>673</v>
      </c>
      <c r="B35" s="116" t="s">
        <v>327</v>
      </c>
      <c r="C35" s="149" t="s">
        <v>1252</v>
      </c>
      <c r="D35" s="150">
        <v>31302140.149999999</v>
      </c>
      <c r="E35" s="150">
        <v>12326627.949999999</v>
      </c>
      <c r="F35" s="151">
        <f t="shared" si="0"/>
        <v>18975512.199999999</v>
      </c>
      <c r="G35" s="25"/>
      <c r="H35" s="25"/>
    </row>
    <row r="36" spans="1:8" ht="63">
      <c r="A36" s="143" t="s">
        <v>222</v>
      </c>
      <c r="B36" s="113" t="s">
        <v>327</v>
      </c>
      <c r="C36" s="138" t="s">
        <v>1253</v>
      </c>
      <c r="D36" s="134">
        <v>287000</v>
      </c>
      <c r="E36" s="134">
        <v>49239.07</v>
      </c>
      <c r="F36" s="135">
        <f t="shared" si="0"/>
        <v>237760.93</v>
      </c>
      <c r="G36" s="25"/>
      <c r="H36" s="25"/>
    </row>
    <row r="37" spans="1:8" ht="31.5">
      <c r="A37" s="143" t="s">
        <v>411</v>
      </c>
      <c r="B37" s="113" t="s">
        <v>327</v>
      </c>
      <c r="C37" s="138" t="s">
        <v>339</v>
      </c>
      <c r="D37" s="134">
        <v>287000</v>
      </c>
      <c r="E37" s="134">
        <v>49239.07</v>
      </c>
      <c r="F37" s="135">
        <f t="shared" si="0"/>
        <v>237760.93</v>
      </c>
      <c r="G37" s="25"/>
      <c r="H37" s="25"/>
    </row>
    <row r="38" spans="1:8" ht="31.5">
      <c r="A38" s="143" t="s">
        <v>272</v>
      </c>
      <c r="B38" s="113" t="s">
        <v>327</v>
      </c>
      <c r="C38" s="138" t="s">
        <v>339</v>
      </c>
      <c r="D38" s="134">
        <v>29214.94</v>
      </c>
      <c r="E38" s="134">
        <v>8063.42</v>
      </c>
      <c r="F38" s="135">
        <f t="shared" si="0"/>
        <v>21151.519999999997</v>
      </c>
      <c r="G38" s="25"/>
      <c r="H38" s="25"/>
    </row>
    <row r="39" spans="1:8" ht="15.75">
      <c r="A39" s="143" t="s">
        <v>514</v>
      </c>
      <c r="B39" s="113" t="s">
        <v>327</v>
      </c>
      <c r="C39" s="138" t="s">
        <v>339</v>
      </c>
      <c r="D39" s="134">
        <v>188000</v>
      </c>
      <c r="E39" s="134">
        <v>0</v>
      </c>
      <c r="F39" s="135">
        <f t="shared" si="0"/>
        <v>188000</v>
      </c>
      <c r="G39" s="25"/>
      <c r="H39" s="25"/>
    </row>
    <row r="40" spans="1:8" ht="15.75">
      <c r="A40" s="143" t="s">
        <v>827</v>
      </c>
      <c r="B40" s="113" t="s">
        <v>327</v>
      </c>
      <c r="C40" s="138" t="s">
        <v>339</v>
      </c>
      <c r="D40" s="134">
        <v>69785.06</v>
      </c>
      <c r="E40" s="134">
        <v>41175.65</v>
      </c>
      <c r="F40" s="135">
        <f t="shared" si="0"/>
        <v>28609.409999999996</v>
      </c>
      <c r="G40" s="25"/>
      <c r="H40" s="25"/>
    </row>
    <row r="41" spans="1:8" ht="78.75">
      <c r="A41" s="143" t="s">
        <v>686</v>
      </c>
      <c r="B41" s="113" t="s">
        <v>327</v>
      </c>
      <c r="C41" s="138" t="s">
        <v>696</v>
      </c>
      <c r="D41" s="134">
        <v>200</v>
      </c>
      <c r="E41" s="134">
        <v>200</v>
      </c>
      <c r="F41" s="135">
        <f t="shared" si="0"/>
        <v>0</v>
      </c>
      <c r="G41" s="25"/>
      <c r="H41" s="25"/>
    </row>
    <row r="42" spans="1:8" ht="31.5">
      <c r="A42" s="143" t="s">
        <v>411</v>
      </c>
      <c r="B42" s="113" t="s">
        <v>327</v>
      </c>
      <c r="C42" s="138" t="s">
        <v>340</v>
      </c>
      <c r="D42" s="134">
        <v>200</v>
      </c>
      <c r="E42" s="134">
        <v>200</v>
      </c>
      <c r="F42" s="135">
        <f t="shared" si="0"/>
        <v>0</v>
      </c>
      <c r="G42" s="25"/>
      <c r="H42" s="25"/>
    </row>
    <row r="43" spans="1:8" ht="15.75">
      <c r="A43" s="143" t="s">
        <v>827</v>
      </c>
      <c r="B43" s="113" t="s">
        <v>327</v>
      </c>
      <c r="C43" s="138" t="s">
        <v>340</v>
      </c>
      <c r="D43" s="134">
        <v>200</v>
      </c>
      <c r="E43" s="134">
        <v>200</v>
      </c>
      <c r="F43" s="135">
        <f t="shared" si="0"/>
        <v>0</v>
      </c>
      <c r="G43" s="25"/>
      <c r="H43" s="25"/>
    </row>
    <row r="44" spans="1:8" ht="31.5">
      <c r="A44" s="143" t="s">
        <v>1247</v>
      </c>
      <c r="B44" s="113" t="s">
        <v>327</v>
      </c>
      <c r="C44" s="138" t="s">
        <v>697</v>
      </c>
      <c r="D44" s="134">
        <v>125800</v>
      </c>
      <c r="E44" s="134">
        <v>75985.5</v>
      </c>
      <c r="F44" s="135">
        <f t="shared" si="0"/>
        <v>49814.5</v>
      </c>
      <c r="G44" s="25"/>
      <c r="H44" s="25"/>
    </row>
    <row r="45" spans="1:8" ht="31.5">
      <c r="A45" s="143" t="s">
        <v>411</v>
      </c>
      <c r="B45" s="113" t="s">
        <v>327</v>
      </c>
      <c r="C45" s="138" t="s">
        <v>341</v>
      </c>
      <c r="D45" s="134">
        <v>125800</v>
      </c>
      <c r="E45" s="134">
        <v>75985.5</v>
      </c>
      <c r="F45" s="135">
        <f t="shared" si="0"/>
        <v>49814.5</v>
      </c>
      <c r="G45" s="25"/>
      <c r="H45" s="25"/>
    </row>
    <row r="46" spans="1:8" ht="15.75">
      <c r="A46" s="143" t="s">
        <v>825</v>
      </c>
      <c r="B46" s="113" t="s">
        <v>327</v>
      </c>
      <c r="C46" s="138" t="s">
        <v>341</v>
      </c>
      <c r="D46" s="134">
        <v>14197</v>
      </c>
      <c r="E46" s="134">
        <v>1245.5</v>
      </c>
      <c r="F46" s="135">
        <f t="shared" si="0"/>
        <v>12951.5</v>
      </c>
      <c r="G46" s="25"/>
      <c r="H46" s="25"/>
    </row>
    <row r="47" spans="1:8" ht="15.75">
      <c r="A47" s="143" t="s">
        <v>923</v>
      </c>
      <c r="B47" s="113" t="s">
        <v>327</v>
      </c>
      <c r="C47" s="138" t="s">
        <v>341</v>
      </c>
      <c r="D47" s="134">
        <v>6199.95</v>
      </c>
      <c r="E47" s="134">
        <v>6000</v>
      </c>
      <c r="F47" s="135">
        <f t="shared" si="0"/>
        <v>199.94999999999982</v>
      </c>
      <c r="G47" s="25"/>
      <c r="H47" s="25"/>
    </row>
    <row r="48" spans="1:8" ht="15.75">
      <c r="A48" s="143" t="s">
        <v>514</v>
      </c>
      <c r="B48" s="113" t="s">
        <v>327</v>
      </c>
      <c r="C48" s="138" t="s">
        <v>341</v>
      </c>
      <c r="D48" s="134">
        <v>5200</v>
      </c>
      <c r="E48" s="134">
        <v>0</v>
      </c>
      <c r="F48" s="135">
        <f t="shared" si="0"/>
        <v>5200</v>
      </c>
      <c r="G48" s="25"/>
      <c r="H48" s="25"/>
    </row>
    <row r="49" spans="1:8" ht="15.75">
      <c r="A49" s="143" t="s">
        <v>322</v>
      </c>
      <c r="B49" s="113" t="s">
        <v>327</v>
      </c>
      <c r="C49" s="138" t="s">
        <v>341</v>
      </c>
      <c r="D49" s="134">
        <v>44620</v>
      </c>
      <c r="E49" s="134">
        <v>37140</v>
      </c>
      <c r="F49" s="135">
        <f t="shared" si="0"/>
        <v>7480</v>
      </c>
      <c r="G49" s="25"/>
      <c r="H49" s="25"/>
    </row>
    <row r="50" spans="1:8" ht="15.75">
      <c r="A50" s="143" t="s">
        <v>827</v>
      </c>
      <c r="B50" s="113" t="s">
        <v>327</v>
      </c>
      <c r="C50" s="138" t="s">
        <v>341</v>
      </c>
      <c r="D50" s="134">
        <v>55583.05</v>
      </c>
      <c r="E50" s="134">
        <v>31600</v>
      </c>
      <c r="F50" s="135">
        <f t="shared" si="0"/>
        <v>23983.050000000003</v>
      </c>
      <c r="G50" s="25"/>
      <c r="H50" s="25"/>
    </row>
    <row r="51" spans="1:8" ht="31.5">
      <c r="A51" s="143" t="s">
        <v>268</v>
      </c>
      <c r="B51" s="113" t="s">
        <v>327</v>
      </c>
      <c r="C51" s="138" t="s">
        <v>698</v>
      </c>
      <c r="D51" s="134">
        <v>25247715.719999999</v>
      </c>
      <c r="E51" s="134">
        <v>10749297.08</v>
      </c>
      <c r="F51" s="135">
        <f t="shared" si="0"/>
        <v>14498418.639999999</v>
      </c>
      <c r="G51" s="25"/>
      <c r="H51" s="25"/>
    </row>
    <row r="52" spans="1:8" ht="15.75">
      <c r="A52" s="143" t="s">
        <v>413</v>
      </c>
      <c r="B52" s="113" t="s">
        <v>327</v>
      </c>
      <c r="C52" s="138" t="s">
        <v>342</v>
      </c>
      <c r="D52" s="134">
        <v>13377156.35</v>
      </c>
      <c r="E52" s="134">
        <v>7242124.4500000002</v>
      </c>
      <c r="F52" s="135">
        <f t="shared" si="0"/>
        <v>6135031.8999999994</v>
      </c>
      <c r="G52" s="25"/>
      <c r="H52" s="25"/>
    </row>
    <row r="53" spans="1:8" ht="15.75">
      <c r="A53" s="143" t="s">
        <v>510</v>
      </c>
      <c r="B53" s="113" t="s">
        <v>327</v>
      </c>
      <c r="C53" s="138" t="s">
        <v>342</v>
      </c>
      <c r="D53" s="134">
        <v>10238744.58</v>
      </c>
      <c r="E53" s="134">
        <v>5921530.79</v>
      </c>
      <c r="F53" s="135">
        <f t="shared" si="0"/>
        <v>4317213.79</v>
      </c>
      <c r="G53" s="25"/>
      <c r="H53" s="25"/>
    </row>
    <row r="54" spans="1:8" ht="15.75">
      <c r="A54" s="143" t="s">
        <v>511</v>
      </c>
      <c r="B54" s="113" t="s">
        <v>327</v>
      </c>
      <c r="C54" s="138" t="s">
        <v>342</v>
      </c>
      <c r="D54" s="134">
        <v>3092100.87</v>
      </c>
      <c r="E54" s="134">
        <v>1305967.08</v>
      </c>
      <c r="F54" s="135">
        <f t="shared" si="0"/>
        <v>1786133.79</v>
      </c>
      <c r="G54" s="25"/>
      <c r="H54" s="25"/>
    </row>
    <row r="55" spans="1:8" ht="33" customHeight="1">
      <c r="A55" s="143" t="s">
        <v>514</v>
      </c>
      <c r="B55" s="113" t="s">
        <v>327</v>
      </c>
      <c r="C55" s="138" t="s">
        <v>342</v>
      </c>
      <c r="D55" s="134">
        <v>10431</v>
      </c>
      <c r="E55" s="134">
        <v>5150</v>
      </c>
      <c r="F55" s="135">
        <f t="shared" si="0"/>
        <v>5281</v>
      </c>
      <c r="G55" s="25"/>
      <c r="H55" s="25"/>
    </row>
    <row r="56" spans="1:8" ht="31.5">
      <c r="A56" s="143" t="s">
        <v>512</v>
      </c>
      <c r="B56" s="113" t="s">
        <v>327</v>
      </c>
      <c r="C56" s="138" t="s">
        <v>342</v>
      </c>
      <c r="D56" s="134">
        <v>35879.9</v>
      </c>
      <c r="E56" s="134">
        <v>9476.58</v>
      </c>
      <c r="F56" s="135">
        <f t="shared" si="0"/>
        <v>26403.32</v>
      </c>
      <c r="G56" s="25"/>
      <c r="H56" s="25"/>
    </row>
    <row r="57" spans="1:8" ht="31.5">
      <c r="A57" s="143" t="s">
        <v>411</v>
      </c>
      <c r="B57" s="113" t="s">
        <v>327</v>
      </c>
      <c r="C57" s="138" t="s">
        <v>904</v>
      </c>
      <c r="D57" s="134">
        <v>11789856.369999999</v>
      </c>
      <c r="E57" s="134">
        <v>3485193.63</v>
      </c>
      <c r="F57" s="135">
        <f t="shared" si="0"/>
        <v>8304662.7399999993</v>
      </c>
      <c r="G57" s="25"/>
      <c r="H57" s="25"/>
    </row>
    <row r="58" spans="1:8" ht="15.75">
      <c r="A58" s="143" t="s">
        <v>825</v>
      </c>
      <c r="B58" s="113" t="s">
        <v>327</v>
      </c>
      <c r="C58" s="138" t="s">
        <v>904</v>
      </c>
      <c r="D58" s="134">
        <v>402437.52</v>
      </c>
      <c r="E58" s="134">
        <v>131393.99</v>
      </c>
      <c r="F58" s="135">
        <f t="shared" si="0"/>
        <v>271043.53000000003</v>
      </c>
      <c r="G58" s="25"/>
      <c r="H58" s="25"/>
    </row>
    <row r="59" spans="1:8" ht="15.75">
      <c r="A59" s="143" t="s">
        <v>828</v>
      </c>
      <c r="B59" s="113" t="s">
        <v>327</v>
      </c>
      <c r="C59" s="138" t="s">
        <v>904</v>
      </c>
      <c r="D59" s="134">
        <v>2912779.78</v>
      </c>
      <c r="E59" s="134">
        <v>1050052.45</v>
      </c>
      <c r="F59" s="135">
        <f t="shared" si="0"/>
        <v>1862727.3299999998</v>
      </c>
      <c r="G59" s="25"/>
      <c r="H59" s="25"/>
    </row>
    <row r="60" spans="1:8" ht="15.75">
      <c r="A60" s="143" t="s">
        <v>923</v>
      </c>
      <c r="B60" s="113" t="s">
        <v>327</v>
      </c>
      <c r="C60" s="138" t="s">
        <v>904</v>
      </c>
      <c r="D60" s="134">
        <v>1612382.59</v>
      </c>
      <c r="E60" s="134">
        <v>288665.07</v>
      </c>
      <c r="F60" s="135">
        <f t="shared" si="0"/>
        <v>1323717.52</v>
      </c>
      <c r="G60" s="25"/>
      <c r="H60" s="25"/>
    </row>
    <row r="61" spans="1:8" ht="15.75">
      <c r="A61" s="143" t="s">
        <v>514</v>
      </c>
      <c r="B61" s="113" t="s">
        <v>327</v>
      </c>
      <c r="C61" s="138" t="s">
        <v>904</v>
      </c>
      <c r="D61" s="134">
        <v>3123671.43</v>
      </c>
      <c r="E61" s="134">
        <v>919901.34</v>
      </c>
      <c r="F61" s="135">
        <f t="shared" si="0"/>
        <v>2203770.0900000003</v>
      </c>
      <c r="G61" s="25"/>
      <c r="H61" s="25"/>
    </row>
    <row r="62" spans="1:8" ht="15.75">
      <c r="A62" s="143" t="s">
        <v>273</v>
      </c>
      <c r="B62" s="113" t="s">
        <v>327</v>
      </c>
      <c r="C62" s="138" t="s">
        <v>904</v>
      </c>
      <c r="D62" s="134">
        <v>44788.36</v>
      </c>
      <c r="E62" s="134">
        <v>5630.88</v>
      </c>
      <c r="F62" s="135">
        <f t="shared" si="0"/>
        <v>39157.480000000003</v>
      </c>
      <c r="G62" s="25"/>
      <c r="H62" s="25"/>
    </row>
    <row r="63" spans="1:8" ht="15.75">
      <c r="A63" s="143" t="s">
        <v>322</v>
      </c>
      <c r="B63" s="113" t="s">
        <v>327</v>
      </c>
      <c r="C63" s="138" t="s">
        <v>904</v>
      </c>
      <c r="D63" s="134">
        <v>562542.79</v>
      </c>
      <c r="E63" s="134">
        <v>231013</v>
      </c>
      <c r="F63" s="135">
        <f t="shared" si="0"/>
        <v>331529.79000000004</v>
      </c>
      <c r="G63" s="25"/>
      <c r="H63" s="25"/>
    </row>
    <row r="64" spans="1:8" ht="15.75">
      <c r="A64" s="143" t="s">
        <v>274</v>
      </c>
      <c r="B64" s="113" t="s">
        <v>327</v>
      </c>
      <c r="C64" s="138" t="s">
        <v>904</v>
      </c>
      <c r="D64" s="134">
        <v>1977585.5</v>
      </c>
      <c r="E64" s="134">
        <v>476778.7</v>
      </c>
      <c r="F64" s="135">
        <f t="shared" si="0"/>
        <v>1500806.8</v>
      </c>
      <c r="G64" s="25"/>
      <c r="H64" s="25"/>
    </row>
    <row r="65" spans="1:8" ht="15.75">
      <c r="A65" s="143" t="s">
        <v>318</v>
      </c>
      <c r="B65" s="113" t="s">
        <v>327</v>
      </c>
      <c r="C65" s="138" t="s">
        <v>904</v>
      </c>
      <c r="D65" s="134">
        <v>20989.200000000001</v>
      </c>
      <c r="E65" s="134">
        <v>0</v>
      </c>
      <c r="F65" s="135">
        <f t="shared" si="0"/>
        <v>20989.200000000001</v>
      </c>
      <c r="G65" s="25"/>
      <c r="H65" s="25"/>
    </row>
    <row r="66" spans="1:8" ht="15.75">
      <c r="A66" s="143" t="s">
        <v>556</v>
      </c>
      <c r="B66" s="113" t="s">
        <v>327</v>
      </c>
      <c r="C66" s="138" t="s">
        <v>904</v>
      </c>
      <c r="D66" s="134">
        <v>22526</v>
      </c>
      <c r="E66" s="134">
        <v>0</v>
      </c>
      <c r="F66" s="135">
        <f t="shared" si="0"/>
        <v>22526</v>
      </c>
      <c r="G66" s="25"/>
      <c r="H66" s="25"/>
    </row>
    <row r="67" spans="1:8" ht="15.75">
      <c r="A67" s="143" t="s">
        <v>827</v>
      </c>
      <c r="B67" s="113" t="s">
        <v>327</v>
      </c>
      <c r="C67" s="138" t="s">
        <v>904</v>
      </c>
      <c r="D67" s="134">
        <v>809286.03</v>
      </c>
      <c r="E67" s="134">
        <v>304543.2</v>
      </c>
      <c r="F67" s="135">
        <f t="shared" si="0"/>
        <v>504742.83</v>
      </c>
      <c r="G67" s="25"/>
      <c r="H67" s="25"/>
    </row>
    <row r="68" spans="1:8" ht="31.5">
      <c r="A68" s="143" t="s">
        <v>157</v>
      </c>
      <c r="B68" s="113" t="s">
        <v>327</v>
      </c>
      <c r="C68" s="138" t="s">
        <v>904</v>
      </c>
      <c r="D68" s="134">
        <v>21606.67</v>
      </c>
      <c r="E68" s="134">
        <v>21000</v>
      </c>
      <c r="F68" s="135">
        <f t="shared" si="0"/>
        <v>606.66999999999825</v>
      </c>
      <c r="G68" s="25"/>
      <c r="H68" s="25"/>
    </row>
    <row r="69" spans="1:8" ht="18.75" customHeight="1">
      <c r="A69" s="143" t="s">
        <v>275</v>
      </c>
      <c r="B69" s="113" t="s">
        <v>327</v>
      </c>
      <c r="C69" s="138" t="s">
        <v>904</v>
      </c>
      <c r="D69" s="134">
        <v>279260.5</v>
      </c>
      <c r="E69" s="134">
        <v>56215</v>
      </c>
      <c r="F69" s="135">
        <f t="shared" si="0"/>
        <v>223045.5</v>
      </c>
      <c r="G69" s="25"/>
      <c r="H69" s="25"/>
    </row>
    <row r="70" spans="1:8" ht="15.75">
      <c r="A70" s="143" t="s">
        <v>412</v>
      </c>
      <c r="B70" s="113" t="s">
        <v>327</v>
      </c>
      <c r="C70" s="138" t="s">
        <v>905</v>
      </c>
      <c r="D70" s="134">
        <v>80703</v>
      </c>
      <c r="E70" s="134">
        <v>21979</v>
      </c>
      <c r="F70" s="135">
        <f t="shared" si="0"/>
        <v>58724</v>
      </c>
      <c r="G70" s="25"/>
      <c r="H70" s="25"/>
    </row>
    <row r="71" spans="1:8" ht="15.75">
      <c r="A71" s="143" t="s">
        <v>276</v>
      </c>
      <c r="B71" s="113" t="s">
        <v>327</v>
      </c>
      <c r="C71" s="138" t="s">
        <v>905</v>
      </c>
      <c r="D71" s="134">
        <v>80703</v>
      </c>
      <c r="E71" s="134">
        <v>21979</v>
      </c>
      <c r="F71" s="135">
        <f t="shared" si="0"/>
        <v>58724</v>
      </c>
      <c r="G71" s="25"/>
      <c r="H71" s="25"/>
    </row>
    <row r="72" spans="1:8" ht="47.25">
      <c r="A72" s="143" t="s">
        <v>563</v>
      </c>
      <c r="B72" s="113" t="s">
        <v>327</v>
      </c>
      <c r="C72" s="138" t="s">
        <v>1</v>
      </c>
      <c r="D72" s="134">
        <v>797952.33</v>
      </c>
      <c r="E72" s="134">
        <v>369775.13</v>
      </c>
      <c r="F72" s="135">
        <f t="shared" si="0"/>
        <v>428177.19999999995</v>
      </c>
      <c r="G72" s="25"/>
      <c r="H72" s="25"/>
    </row>
    <row r="73" spans="1:8" ht="31.5">
      <c r="A73" s="143" t="s">
        <v>411</v>
      </c>
      <c r="B73" s="113" t="s">
        <v>327</v>
      </c>
      <c r="C73" s="138" t="s">
        <v>813</v>
      </c>
      <c r="D73" s="134">
        <v>39294.93</v>
      </c>
      <c r="E73" s="134">
        <v>0</v>
      </c>
      <c r="F73" s="135">
        <f t="shared" ref="F73:F136" si="1">D73-E73</f>
        <v>39294.93</v>
      </c>
      <c r="G73" s="25"/>
      <c r="H73" s="25"/>
    </row>
    <row r="74" spans="1:8" ht="15.75">
      <c r="A74" s="143" t="s">
        <v>828</v>
      </c>
      <c r="B74" s="113" t="s">
        <v>327</v>
      </c>
      <c r="C74" s="138" t="s">
        <v>813</v>
      </c>
      <c r="D74" s="134">
        <v>34857.839999999997</v>
      </c>
      <c r="E74" s="134">
        <v>0</v>
      </c>
      <c r="F74" s="135">
        <f t="shared" si="1"/>
        <v>34857.839999999997</v>
      </c>
      <c r="G74" s="25"/>
      <c r="H74" s="25"/>
    </row>
    <row r="75" spans="1:8" ht="15.75">
      <c r="A75" s="143" t="s">
        <v>514</v>
      </c>
      <c r="B75" s="113" t="s">
        <v>327</v>
      </c>
      <c r="C75" s="138" t="s">
        <v>813</v>
      </c>
      <c r="D75" s="134">
        <v>4437.09</v>
      </c>
      <c r="E75" s="134">
        <v>0</v>
      </c>
      <c r="F75" s="135">
        <f t="shared" si="1"/>
        <v>4437.09</v>
      </c>
      <c r="G75" s="25"/>
      <c r="H75" s="25"/>
    </row>
    <row r="76" spans="1:8" ht="36" customHeight="1">
      <c r="A76" s="143" t="s">
        <v>564</v>
      </c>
      <c r="B76" s="113" t="s">
        <v>327</v>
      </c>
      <c r="C76" s="138" t="s">
        <v>2</v>
      </c>
      <c r="D76" s="134">
        <v>758657.4</v>
      </c>
      <c r="E76" s="134">
        <v>369775.13</v>
      </c>
      <c r="F76" s="135">
        <f t="shared" si="1"/>
        <v>388882.27</v>
      </c>
      <c r="G76" s="25"/>
      <c r="H76" s="25"/>
    </row>
    <row r="77" spans="1:8" ht="15.75">
      <c r="A77" s="143" t="s">
        <v>577</v>
      </c>
      <c r="B77" s="113" t="s">
        <v>327</v>
      </c>
      <c r="C77" s="138" t="s">
        <v>2</v>
      </c>
      <c r="D77" s="134">
        <v>33116.129999999997</v>
      </c>
      <c r="E77" s="134">
        <v>0</v>
      </c>
      <c r="F77" s="135">
        <f t="shared" si="1"/>
        <v>33116.129999999997</v>
      </c>
      <c r="G77" s="25"/>
      <c r="H77" s="25"/>
    </row>
    <row r="78" spans="1:8" ht="15.75">
      <c r="A78" s="143" t="s">
        <v>826</v>
      </c>
      <c r="B78" s="113" t="s">
        <v>327</v>
      </c>
      <c r="C78" s="138" t="s">
        <v>2</v>
      </c>
      <c r="D78" s="134">
        <v>725541.27</v>
      </c>
      <c r="E78" s="134">
        <v>369775.13</v>
      </c>
      <c r="F78" s="135">
        <f t="shared" si="1"/>
        <v>355766.14</v>
      </c>
      <c r="G78" s="25"/>
      <c r="H78" s="25"/>
    </row>
    <row r="79" spans="1:8" ht="78.75">
      <c r="A79" s="143" t="s">
        <v>833</v>
      </c>
      <c r="B79" s="113" t="s">
        <v>327</v>
      </c>
      <c r="C79" s="138" t="s">
        <v>699</v>
      </c>
      <c r="D79" s="134">
        <v>4843472.0999999996</v>
      </c>
      <c r="E79" s="134">
        <v>1082131.17</v>
      </c>
      <c r="F79" s="135">
        <f t="shared" si="1"/>
        <v>3761340.9299999997</v>
      </c>
      <c r="G79" s="25"/>
      <c r="H79" s="25"/>
    </row>
    <row r="80" spans="1:8" ht="31.5">
      <c r="A80" s="143" t="s">
        <v>414</v>
      </c>
      <c r="B80" s="113" t="s">
        <v>327</v>
      </c>
      <c r="C80" s="138" t="s">
        <v>906</v>
      </c>
      <c r="D80" s="134">
        <v>4843472.0999999996</v>
      </c>
      <c r="E80" s="134">
        <v>1082131.17</v>
      </c>
      <c r="F80" s="135">
        <f t="shared" si="1"/>
        <v>3761340.9299999997</v>
      </c>
      <c r="G80" s="25"/>
      <c r="H80" s="25"/>
    </row>
    <row r="81" spans="1:8" ht="31.5">
      <c r="A81" s="143" t="s">
        <v>554</v>
      </c>
      <c r="B81" s="113" t="s">
        <v>327</v>
      </c>
      <c r="C81" s="138" t="s">
        <v>906</v>
      </c>
      <c r="D81" s="134">
        <v>4843472.0999999996</v>
      </c>
      <c r="E81" s="134">
        <v>1082131.17</v>
      </c>
      <c r="F81" s="135">
        <f t="shared" si="1"/>
        <v>3761340.9299999997</v>
      </c>
      <c r="G81" s="25"/>
      <c r="H81" s="25"/>
    </row>
    <row r="82" spans="1:8" ht="15.75">
      <c r="A82" s="148" t="s">
        <v>227</v>
      </c>
      <c r="B82" s="116" t="s">
        <v>327</v>
      </c>
      <c r="C82" s="149" t="s">
        <v>690</v>
      </c>
      <c r="D82" s="150">
        <v>3772000</v>
      </c>
      <c r="E82" s="150">
        <v>1240090.95</v>
      </c>
      <c r="F82" s="151">
        <f t="shared" si="1"/>
        <v>2531909.0499999998</v>
      </c>
      <c r="G82" s="25"/>
      <c r="H82" s="25"/>
    </row>
    <row r="83" spans="1:8" ht="15.75">
      <c r="A83" s="148" t="s">
        <v>228</v>
      </c>
      <c r="B83" s="116" t="s">
        <v>327</v>
      </c>
      <c r="C83" s="149" t="s">
        <v>691</v>
      </c>
      <c r="D83" s="150">
        <v>3772000</v>
      </c>
      <c r="E83" s="150">
        <v>1240090.95</v>
      </c>
      <c r="F83" s="151">
        <f t="shared" si="1"/>
        <v>2531909.0499999998</v>
      </c>
      <c r="G83" s="25"/>
      <c r="H83" s="25"/>
    </row>
    <row r="84" spans="1:8" ht="31.5">
      <c r="A84" s="143" t="s">
        <v>528</v>
      </c>
      <c r="B84" s="113" t="s">
        <v>327</v>
      </c>
      <c r="C84" s="138" t="s">
        <v>692</v>
      </c>
      <c r="D84" s="134">
        <v>3772000</v>
      </c>
      <c r="E84" s="134">
        <v>1240090.95</v>
      </c>
      <c r="F84" s="135">
        <f t="shared" si="1"/>
        <v>2531909.0499999998</v>
      </c>
      <c r="G84" s="25"/>
      <c r="H84" s="25"/>
    </row>
    <row r="85" spans="1:8" ht="31.5">
      <c r="A85" s="143" t="s">
        <v>410</v>
      </c>
      <c r="B85" s="113" t="s">
        <v>327</v>
      </c>
      <c r="C85" s="138" t="s">
        <v>907</v>
      </c>
      <c r="D85" s="134">
        <v>3759000</v>
      </c>
      <c r="E85" s="134">
        <v>1240090.95</v>
      </c>
      <c r="F85" s="135">
        <f t="shared" si="1"/>
        <v>2518909.0499999998</v>
      </c>
      <c r="G85" s="25"/>
      <c r="H85" s="25"/>
    </row>
    <row r="86" spans="1:8" ht="15.75">
      <c r="A86" s="143" t="s">
        <v>510</v>
      </c>
      <c r="B86" s="113" t="s">
        <v>327</v>
      </c>
      <c r="C86" s="138" t="s">
        <v>907</v>
      </c>
      <c r="D86" s="134">
        <v>2874081</v>
      </c>
      <c r="E86" s="134">
        <v>981605.6</v>
      </c>
      <c r="F86" s="135">
        <f t="shared" si="1"/>
        <v>1892475.4</v>
      </c>
      <c r="G86" s="25"/>
      <c r="H86" s="25"/>
    </row>
    <row r="87" spans="1:8" ht="15.75">
      <c r="A87" s="143" t="s">
        <v>511</v>
      </c>
      <c r="B87" s="113" t="s">
        <v>327</v>
      </c>
      <c r="C87" s="138" t="s">
        <v>907</v>
      </c>
      <c r="D87" s="134">
        <v>874919</v>
      </c>
      <c r="E87" s="134">
        <v>256097.78</v>
      </c>
      <c r="F87" s="135">
        <f t="shared" si="1"/>
        <v>618821.22</v>
      </c>
      <c r="G87" s="25"/>
      <c r="H87" s="25"/>
    </row>
    <row r="88" spans="1:8" ht="31.5">
      <c r="A88" s="143" t="s">
        <v>512</v>
      </c>
      <c r="B88" s="113" t="s">
        <v>327</v>
      </c>
      <c r="C88" s="138" t="s">
        <v>907</v>
      </c>
      <c r="D88" s="134">
        <v>10000</v>
      </c>
      <c r="E88" s="134">
        <v>2387.5700000000002</v>
      </c>
      <c r="F88" s="135">
        <f t="shared" si="1"/>
        <v>7612.43</v>
      </c>
      <c r="G88" s="25"/>
      <c r="H88" s="25"/>
    </row>
    <row r="89" spans="1:8" ht="31.5">
      <c r="A89" s="143" t="s">
        <v>411</v>
      </c>
      <c r="B89" s="113" t="s">
        <v>327</v>
      </c>
      <c r="C89" s="138" t="s">
        <v>185</v>
      </c>
      <c r="D89" s="134">
        <v>13000</v>
      </c>
      <c r="E89" s="134">
        <v>0</v>
      </c>
      <c r="F89" s="135">
        <f t="shared" si="1"/>
        <v>13000</v>
      </c>
      <c r="G89" s="25"/>
      <c r="H89" s="25"/>
    </row>
    <row r="90" spans="1:8" ht="15.75">
      <c r="A90" s="143" t="s">
        <v>827</v>
      </c>
      <c r="B90" s="113" t="s">
        <v>327</v>
      </c>
      <c r="C90" s="138" t="s">
        <v>185</v>
      </c>
      <c r="D90" s="134">
        <v>13000</v>
      </c>
      <c r="E90" s="134">
        <v>0</v>
      </c>
      <c r="F90" s="135">
        <f t="shared" si="1"/>
        <v>13000</v>
      </c>
      <c r="G90" s="25"/>
      <c r="H90" s="25"/>
    </row>
    <row r="91" spans="1:8" ht="31.5">
      <c r="A91" s="148" t="s">
        <v>229</v>
      </c>
      <c r="B91" s="116" t="s">
        <v>327</v>
      </c>
      <c r="C91" s="149" t="s">
        <v>442</v>
      </c>
      <c r="D91" s="150">
        <v>16634258.779999999</v>
      </c>
      <c r="E91" s="150">
        <v>4029402.56</v>
      </c>
      <c r="F91" s="151">
        <f t="shared" si="1"/>
        <v>12604856.219999999</v>
      </c>
      <c r="G91" s="25"/>
      <c r="H91" s="25"/>
    </row>
    <row r="92" spans="1:8" ht="15.75">
      <c r="A92" s="148" t="s">
        <v>834</v>
      </c>
      <c r="B92" s="116" t="s">
        <v>327</v>
      </c>
      <c r="C92" s="149" t="s">
        <v>1035</v>
      </c>
      <c r="D92" s="150">
        <v>248805.36</v>
      </c>
      <c r="E92" s="150">
        <v>0</v>
      </c>
      <c r="F92" s="151">
        <f t="shared" si="1"/>
        <v>248805.36</v>
      </c>
      <c r="G92" s="25"/>
      <c r="H92" s="25"/>
    </row>
    <row r="93" spans="1:8" ht="63">
      <c r="A93" s="143" t="s">
        <v>96</v>
      </c>
      <c r="B93" s="113" t="s">
        <v>327</v>
      </c>
      <c r="C93" s="138" t="s">
        <v>1036</v>
      </c>
      <c r="D93" s="134">
        <v>248805.36</v>
      </c>
      <c r="E93" s="134">
        <v>0</v>
      </c>
      <c r="F93" s="135">
        <f t="shared" si="1"/>
        <v>248805.36</v>
      </c>
      <c r="G93" s="25"/>
      <c r="H93" s="25"/>
    </row>
    <row r="94" spans="1:8" ht="31.5">
      <c r="A94" s="143" t="s">
        <v>411</v>
      </c>
      <c r="B94" s="113" t="s">
        <v>327</v>
      </c>
      <c r="C94" s="138" t="s">
        <v>1037</v>
      </c>
      <c r="D94" s="134">
        <v>248805.36</v>
      </c>
      <c r="E94" s="134">
        <v>0</v>
      </c>
      <c r="F94" s="135">
        <f t="shared" si="1"/>
        <v>248805.36</v>
      </c>
      <c r="G94" s="25"/>
      <c r="H94" s="25"/>
    </row>
    <row r="95" spans="1:8" ht="15.75">
      <c r="A95" s="143" t="s">
        <v>827</v>
      </c>
      <c r="B95" s="113" t="s">
        <v>327</v>
      </c>
      <c r="C95" s="138" t="s">
        <v>1037</v>
      </c>
      <c r="D95" s="134">
        <v>248805.36</v>
      </c>
      <c r="E95" s="134">
        <v>0</v>
      </c>
      <c r="F95" s="135">
        <f t="shared" si="1"/>
        <v>248805.36</v>
      </c>
      <c r="G95" s="25"/>
      <c r="H95" s="25"/>
    </row>
    <row r="96" spans="1:8" ht="31.5">
      <c r="A96" s="148" t="s">
        <v>1205</v>
      </c>
      <c r="B96" s="116" t="s">
        <v>327</v>
      </c>
      <c r="C96" s="149" t="s">
        <v>28</v>
      </c>
      <c r="D96" s="150">
        <v>16236803.42</v>
      </c>
      <c r="E96" s="150">
        <v>3920652.56</v>
      </c>
      <c r="F96" s="151">
        <f t="shared" si="1"/>
        <v>12316150.859999999</v>
      </c>
      <c r="G96" s="25"/>
      <c r="H96" s="25"/>
    </row>
    <row r="97" spans="1:8" ht="63">
      <c r="A97" s="143" t="s">
        <v>96</v>
      </c>
      <c r="B97" s="113" t="s">
        <v>327</v>
      </c>
      <c r="C97" s="138" t="s">
        <v>688</v>
      </c>
      <c r="D97" s="134">
        <v>521666.67</v>
      </c>
      <c r="E97" s="134">
        <v>0</v>
      </c>
      <c r="F97" s="135">
        <f t="shared" si="1"/>
        <v>521666.67</v>
      </c>
      <c r="G97" s="25"/>
      <c r="H97" s="25"/>
    </row>
    <row r="98" spans="1:8" ht="31.5">
      <c r="A98" s="143" t="s">
        <v>411</v>
      </c>
      <c r="B98" s="113" t="s">
        <v>327</v>
      </c>
      <c r="C98" s="138" t="s">
        <v>76</v>
      </c>
      <c r="D98" s="134">
        <v>521666.67</v>
      </c>
      <c r="E98" s="134">
        <v>0</v>
      </c>
      <c r="F98" s="135">
        <f t="shared" si="1"/>
        <v>521666.67</v>
      </c>
      <c r="G98" s="25"/>
      <c r="H98" s="25"/>
    </row>
    <row r="99" spans="1:8" ht="48.75" customHeight="1">
      <c r="A99" s="143" t="s">
        <v>514</v>
      </c>
      <c r="B99" s="113" t="s">
        <v>327</v>
      </c>
      <c r="C99" s="138" t="s">
        <v>76</v>
      </c>
      <c r="D99" s="134">
        <v>421666.67</v>
      </c>
      <c r="E99" s="134">
        <v>0</v>
      </c>
      <c r="F99" s="135">
        <f t="shared" si="1"/>
        <v>421666.67</v>
      </c>
      <c r="G99" s="25"/>
      <c r="H99" s="25"/>
    </row>
    <row r="100" spans="1:8" ht="15.75">
      <c r="A100" s="143" t="s">
        <v>827</v>
      </c>
      <c r="B100" s="113" t="s">
        <v>327</v>
      </c>
      <c r="C100" s="138" t="s">
        <v>76</v>
      </c>
      <c r="D100" s="134">
        <v>100000</v>
      </c>
      <c r="E100" s="134">
        <v>0</v>
      </c>
      <c r="F100" s="135">
        <f t="shared" si="1"/>
        <v>100000</v>
      </c>
      <c r="G100" s="25"/>
      <c r="H100" s="25"/>
    </row>
    <row r="101" spans="1:8" ht="31.5">
      <c r="A101" s="143" t="s">
        <v>835</v>
      </c>
      <c r="B101" s="113" t="s">
        <v>327</v>
      </c>
      <c r="C101" s="138" t="s">
        <v>1242</v>
      </c>
      <c r="D101" s="134">
        <v>8014921.5499999998</v>
      </c>
      <c r="E101" s="134">
        <v>649211.29</v>
      </c>
      <c r="F101" s="135">
        <f t="shared" si="1"/>
        <v>7365710.2599999998</v>
      </c>
      <c r="G101" s="25"/>
      <c r="H101" s="25"/>
    </row>
    <row r="102" spans="1:8" ht="31.5">
      <c r="A102" s="143" t="s">
        <v>411</v>
      </c>
      <c r="B102" s="113" t="s">
        <v>327</v>
      </c>
      <c r="C102" s="138" t="s">
        <v>77</v>
      </c>
      <c r="D102" s="134">
        <v>7944921.5499999998</v>
      </c>
      <c r="E102" s="134">
        <v>579211.29</v>
      </c>
      <c r="F102" s="135">
        <f t="shared" si="1"/>
        <v>7365710.2599999998</v>
      </c>
      <c r="G102" s="25"/>
      <c r="H102" s="25"/>
    </row>
    <row r="103" spans="1:8" ht="15.75">
      <c r="A103" s="143" t="s">
        <v>923</v>
      </c>
      <c r="B103" s="113" t="s">
        <v>327</v>
      </c>
      <c r="C103" s="138" t="s">
        <v>77</v>
      </c>
      <c r="D103" s="134">
        <v>463084.67</v>
      </c>
      <c r="E103" s="134">
        <v>0</v>
      </c>
      <c r="F103" s="135">
        <f t="shared" si="1"/>
        <v>463084.67</v>
      </c>
      <c r="G103" s="25"/>
      <c r="H103" s="25"/>
    </row>
    <row r="104" spans="1:8" ht="15.75">
      <c r="A104" s="143" t="s">
        <v>514</v>
      </c>
      <c r="B104" s="113" t="s">
        <v>327</v>
      </c>
      <c r="C104" s="138" t="s">
        <v>77</v>
      </c>
      <c r="D104" s="134">
        <v>6627999.0700000003</v>
      </c>
      <c r="E104" s="134">
        <v>579211.29</v>
      </c>
      <c r="F104" s="135">
        <f t="shared" si="1"/>
        <v>6048787.7800000003</v>
      </c>
      <c r="G104" s="25"/>
      <c r="H104" s="25"/>
    </row>
    <row r="105" spans="1:8" ht="15.75">
      <c r="A105" s="143" t="s">
        <v>322</v>
      </c>
      <c r="B105" s="113" t="s">
        <v>327</v>
      </c>
      <c r="C105" s="138" t="s">
        <v>77</v>
      </c>
      <c r="D105" s="134">
        <v>853837.81</v>
      </c>
      <c r="E105" s="134">
        <v>0</v>
      </c>
      <c r="F105" s="135">
        <f t="shared" si="1"/>
        <v>853837.81</v>
      </c>
      <c r="G105" s="25"/>
      <c r="H105" s="25"/>
    </row>
    <row r="106" spans="1:8" ht="15.75">
      <c r="A106" s="143" t="s">
        <v>412</v>
      </c>
      <c r="B106" s="113" t="s">
        <v>327</v>
      </c>
      <c r="C106" s="138" t="s">
        <v>121</v>
      </c>
      <c r="D106" s="134">
        <v>70000</v>
      </c>
      <c r="E106" s="134">
        <v>70000</v>
      </c>
      <c r="F106" s="135">
        <f t="shared" si="1"/>
        <v>0</v>
      </c>
      <c r="G106" s="25"/>
      <c r="H106" s="25"/>
    </row>
    <row r="107" spans="1:8" ht="15.75">
      <c r="A107" s="143" t="s">
        <v>621</v>
      </c>
      <c r="B107" s="113" t="s">
        <v>327</v>
      </c>
      <c r="C107" s="138" t="s">
        <v>121</v>
      </c>
      <c r="D107" s="134">
        <v>70000</v>
      </c>
      <c r="E107" s="134">
        <v>70000</v>
      </c>
      <c r="F107" s="135">
        <f t="shared" si="1"/>
        <v>0</v>
      </c>
      <c r="G107" s="25"/>
      <c r="H107" s="25"/>
    </row>
    <row r="108" spans="1:8" ht="31.5">
      <c r="A108" s="143" t="s">
        <v>268</v>
      </c>
      <c r="B108" s="113" t="s">
        <v>327</v>
      </c>
      <c r="C108" s="138" t="s">
        <v>689</v>
      </c>
      <c r="D108" s="134">
        <v>7122963.2400000002</v>
      </c>
      <c r="E108" s="134">
        <v>3181441.27</v>
      </c>
      <c r="F108" s="135">
        <f t="shared" si="1"/>
        <v>3941521.97</v>
      </c>
      <c r="G108" s="25"/>
      <c r="H108" s="25"/>
    </row>
    <row r="109" spans="1:8" ht="15.75">
      <c r="A109" s="143" t="s">
        <v>413</v>
      </c>
      <c r="B109" s="113" t="s">
        <v>327</v>
      </c>
      <c r="C109" s="138" t="s">
        <v>764</v>
      </c>
      <c r="D109" s="134">
        <v>6161114.0700000003</v>
      </c>
      <c r="E109" s="134">
        <v>2969067.37</v>
      </c>
      <c r="F109" s="135">
        <f t="shared" si="1"/>
        <v>3192046.7</v>
      </c>
      <c r="G109" s="25"/>
      <c r="H109" s="25"/>
    </row>
    <row r="110" spans="1:8" ht="15.75">
      <c r="A110" s="143" t="s">
        <v>510</v>
      </c>
      <c r="B110" s="113" t="s">
        <v>327</v>
      </c>
      <c r="C110" s="138" t="s">
        <v>764</v>
      </c>
      <c r="D110" s="134">
        <v>4603346.0999999996</v>
      </c>
      <c r="E110" s="134">
        <v>2398349.5099999998</v>
      </c>
      <c r="F110" s="135">
        <f t="shared" si="1"/>
        <v>2204996.59</v>
      </c>
      <c r="G110" s="25"/>
      <c r="H110" s="25"/>
    </row>
    <row r="111" spans="1:8" ht="15.75">
      <c r="A111" s="143" t="s">
        <v>513</v>
      </c>
      <c r="B111" s="113" t="s">
        <v>327</v>
      </c>
      <c r="C111" s="138" t="s">
        <v>764</v>
      </c>
      <c r="D111" s="134">
        <v>7400</v>
      </c>
      <c r="E111" s="134">
        <v>0</v>
      </c>
      <c r="F111" s="135">
        <f t="shared" si="1"/>
        <v>7400</v>
      </c>
      <c r="G111" s="25"/>
      <c r="H111" s="25"/>
    </row>
    <row r="112" spans="1:8" ht="15.75">
      <c r="A112" s="143" t="s">
        <v>511</v>
      </c>
      <c r="B112" s="113" t="s">
        <v>327</v>
      </c>
      <c r="C112" s="138" t="s">
        <v>764</v>
      </c>
      <c r="D112" s="134">
        <v>1390210.53</v>
      </c>
      <c r="E112" s="134">
        <v>556889.65</v>
      </c>
      <c r="F112" s="135">
        <f t="shared" si="1"/>
        <v>833320.88</v>
      </c>
      <c r="G112" s="25"/>
      <c r="H112" s="25"/>
    </row>
    <row r="113" spans="1:8" ht="15.75">
      <c r="A113" s="143" t="s">
        <v>514</v>
      </c>
      <c r="B113" s="113" t="s">
        <v>327</v>
      </c>
      <c r="C113" s="138" t="s">
        <v>764</v>
      </c>
      <c r="D113" s="134">
        <v>134113.35999999999</v>
      </c>
      <c r="E113" s="134">
        <v>0</v>
      </c>
      <c r="F113" s="135">
        <f t="shared" si="1"/>
        <v>134113.35999999999</v>
      </c>
      <c r="G113" s="25"/>
      <c r="H113" s="25"/>
    </row>
    <row r="114" spans="1:8" ht="22.5" customHeight="1">
      <c r="A114" s="143" t="s">
        <v>512</v>
      </c>
      <c r="B114" s="113" t="s">
        <v>327</v>
      </c>
      <c r="C114" s="138" t="s">
        <v>764</v>
      </c>
      <c r="D114" s="134">
        <v>26044.080000000002</v>
      </c>
      <c r="E114" s="134">
        <v>13828.21</v>
      </c>
      <c r="F114" s="135">
        <f t="shared" si="1"/>
        <v>12215.870000000003</v>
      </c>
      <c r="G114" s="25"/>
      <c r="H114" s="25"/>
    </row>
    <row r="115" spans="1:8" ht="31.5">
      <c r="A115" s="143" t="s">
        <v>411</v>
      </c>
      <c r="B115" s="113" t="s">
        <v>327</v>
      </c>
      <c r="C115" s="138" t="s">
        <v>765</v>
      </c>
      <c r="D115" s="134">
        <v>961849.17</v>
      </c>
      <c r="E115" s="134">
        <v>212373.9</v>
      </c>
      <c r="F115" s="135">
        <f t="shared" si="1"/>
        <v>749475.27</v>
      </c>
      <c r="G115" s="25"/>
      <c r="H115" s="25"/>
    </row>
    <row r="116" spans="1:8" ht="15.75">
      <c r="A116" s="143" t="s">
        <v>825</v>
      </c>
      <c r="B116" s="113" t="s">
        <v>327</v>
      </c>
      <c r="C116" s="138" t="s">
        <v>765</v>
      </c>
      <c r="D116" s="134">
        <v>237208.88</v>
      </c>
      <c r="E116" s="134">
        <v>64208.9</v>
      </c>
      <c r="F116" s="135">
        <f t="shared" si="1"/>
        <v>172999.98</v>
      </c>
      <c r="G116" s="25"/>
      <c r="H116" s="25"/>
    </row>
    <row r="117" spans="1:8" ht="15.75">
      <c r="A117" s="143" t="s">
        <v>828</v>
      </c>
      <c r="B117" s="113" t="s">
        <v>327</v>
      </c>
      <c r="C117" s="138" t="s">
        <v>765</v>
      </c>
      <c r="D117" s="134">
        <v>366717.18</v>
      </c>
      <c r="E117" s="134">
        <v>127969</v>
      </c>
      <c r="F117" s="135">
        <f t="shared" si="1"/>
        <v>238748.18</v>
      </c>
      <c r="G117" s="25"/>
      <c r="H117" s="25"/>
    </row>
    <row r="118" spans="1:8" ht="15.75">
      <c r="A118" s="143" t="s">
        <v>923</v>
      </c>
      <c r="B118" s="113" t="s">
        <v>327</v>
      </c>
      <c r="C118" s="138" t="s">
        <v>765</v>
      </c>
      <c r="D118" s="134">
        <v>3933.33</v>
      </c>
      <c r="E118" s="134">
        <v>0</v>
      </c>
      <c r="F118" s="135">
        <f t="shared" si="1"/>
        <v>3933.33</v>
      </c>
      <c r="G118" s="25"/>
      <c r="H118" s="25"/>
    </row>
    <row r="119" spans="1:8" ht="15.75">
      <c r="A119" s="143" t="s">
        <v>514</v>
      </c>
      <c r="B119" s="113" t="s">
        <v>327</v>
      </c>
      <c r="C119" s="138" t="s">
        <v>765</v>
      </c>
      <c r="D119" s="134">
        <v>186391.75</v>
      </c>
      <c r="E119" s="134">
        <v>7975</v>
      </c>
      <c r="F119" s="135">
        <f t="shared" si="1"/>
        <v>178416.75</v>
      </c>
      <c r="G119" s="25"/>
      <c r="H119" s="25"/>
    </row>
    <row r="120" spans="1:8" ht="15.75">
      <c r="A120" s="143" t="s">
        <v>322</v>
      </c>
      <c r="B120" s="113" t="s">
        <v>327</v>
      </c>
      <c r="C120" s="138" t="s">
        <v>765</v>
      </c>
      <c r="D120" s="134">
        <v>11204.86</v>
      </c>
      <c r="E120" s="134">
        <v>4516</v>
      </c>
      <c r="F120" s="135">
        <f t="shared" si="1"/>
        <v>6688.8600000000006</v>
      </c>
      <c r="G120" s="25"/>
      <c r="H120" s="25"/>
    </row>
    <row r="121" spans="1:8" ht="15.75">
      <c r="A121" s="143" t="s">
        <v>318</v>
      </c>
      <c r="B121" s="113" t="s">
        <v>327</v>
      </c>
      <c r="C121" s="138" t="s">
        <v>765</v>
      </c>
      <c r="D121" s="134">
        <v>19334</v>
      </c>
      <c r="E121" s="134">
        <v>0</v>
      </c>
      <c r="F121" s="135">
        <f t="shared" si="1"/>
        <v>19334</v>
      </c>
      <c r="G121" s="25"/>
      <c r="H121" s="25"/>
    </row>
    <row r="122" spans="1:8" ht="51.75" customHeight="1">
      <c r="A122" s="143" t="s">
        <v>556</v>
      </c>
      <c r="B122" s="113" t="s">
        <v>327</v>
      </c>
      <c r="C122" s="138" t="s">
        <v>765</v>
      </c>
      <c r="D122" s="134">
        <v>74262.100000000006</v>
      </c>
      <c r="E122" s="134">
        <v>0</v>
      </c>
      <c r="F122" s="135">
        <f t="shared" si="1"/>
        <v>74262.100000000006</v>
      </c>
      <c r="G122" s="25"/>
      <c r="H122" s="25"/>
    </row>
    <row r="123" spans="1:8" ht="15.75">
      <c r="A123" s="143" t="s">
        <v>827</v>
      </c>
      <c r="B123" s="113" t="s">
        <v>327</v>
      </c>
      <c r="C123" s="138" t="s">
        <v>765</v>
      </c>
      <c r="D123" s="134">
        <v>62797.07</v>
      </c>
      <c r="E123" s="134">
        <v>7705</v>
      </c>
      <c r="F123" s="135">
        <f t="shared" si="1"/>
        <v>55092.07</v>
      </c>
      <c r="G123" s="25"/>
      <c r="H123" s="25"/>
    </row>
    <row r="124" spans="1:8" ht="63">
      <c r="A124" s="143" t="s">
        <v>529</v>
      </c>
      <c r="B124" s="113" t="s">
        <v>327</v>
      </c>
      <c r="C124" s="138" t="s">
        <v>1267</v>
      </c>
      <c r="D124" s="134">
        <v>577251.96</v>
      </c>
      <c r="E124" s="134">
        <v>90000</v>
      </c>
      <c r="F124" s="135">
        <f t="shared" si="1"/>
        <v>487251.95999999996</v>
      </c>
      <c r="G124" s="25"/>
      <c r="H124" s="25"/>
    </row>
    <row r="125" spans="1:8" ht="31.5">
      <c r="A125" s="143" t="s">
        <v>411</v>
      </c>
      <c r="B125" s="113" t="s">
        <v>327</v>
      </c>
      <c r="C125" s="138" t="s">
        <v>766</v>
      </c>
      <c r="D125" s="134">
        <v>577251.96</v>
      </c>
      <c r="E125" s="134">
        <v>90000</v>
      </c>
      <c r="F125" s="135">
        <f t="shared" si="1"/>
        <v>487251.95999999996</v>
      </c>
      <c r="G125" s="25"/>
      <c r="H125" s="25"/>
    </row>
    <row r="126" spans="1:8" ht="15.75">
      <c r="A126" s="143" t="s">
        <v>923</v>
      </c>
      <c r="B126" s="113" t="s">
        <v>327</v>
      </c>
      <c r="C126" s="138" t="s">
        <v>766</v>
      </c>
      <c r="D126" s="134">
        <v>577251.96</v>
      </c>
      <c r="E126" s="134">
        <v>90000</v>
      </c>
      <c r="F126" s="135">
        <f t="shared" si="1"/>
        <v>487251.95999999996</v>
      </c>
      <c r="G126" s="25"/>
      <c r="H126" s="25"/>
    </row>
    <row r="127" spans="1:8" ht="31.5">
      <c r="A127" s="148" t="s">
        <v>996</v>
      </c>
      <c r="B127" s="116" t="s">
        <v>327</v>
      </c>
      <c r="C127" s="149" t="s">
        <v>1243</v>
      </c>
      <c r="D127" s="150">
        <v>148650</v>
      </c>
      <c r="E127" s="150">
        <v>108750</v>
      </c>
      <c r="F127" s="151">
        <f t="shared" si="1"/>
        <v>39900</v>
      </c>
      <c r="G127" s="25"/>
      <c r="H127" s="25"/>
    </row>
    <row r="128" spans="1:8" ht="31.5">
      <c r="A128" s="143" t="s">
        <v>836</v>
      </c>
      <c r="B128" s="113" t="s">
        <v>327</v>
      </c>
      <c r="C128" s="138" t="s">
        <v>361</v>
      </c>
      <c r="D128" s="134">
        <v>16500</v>
      </c>
      <c r="E128" s="134">
        <v>16500</v>
      </c>
      <c r="F128" s="135">
        <f t="shared" si="1"/>
        <v>0</v>
      </c>
      <c r="G128" s="25"/>
      <c r="H128" s="25"/>
    </row>
    <row r="129" spans="1:8" ht="31.5">
      <c r="A129" s="143" t="s">
        <v>411</v>
      </c>
      <c r="B129" s="113" t="s">
        <v>327</v>
      </c>
      <c r="C129" s="138" t="s">
        <v>767</v>
      </c>
      <c r="D129" s="134">
        <v>16500</v>
      </c>
      <c r="E129" s="134">
        <v>16500</v>
      </c>
      <c r="F129" s="135">
        <f t="shared" si="1"/>
        <v>0</v>
      </c>
      <c r="G129" s="25"/>
      <c r="H129" s="25"/>
    </row>
    <row r="130" spans="1:8" ht="15.75">
      <c r="A130" s="143" t="s">
        <v>827</v>
      </c>
      <c r="B130" s="113" t="s">
        <v>327</v>
      </c>
      <c r="C130" s="138" t="s">
        <v>767</v>
      </c>
      <c r="D130" s="134">
        <v>16500</v>
      </c>
      <c r="E130" s="134">
        <v>16500</v>
      </c>
      <c r="F130" s="135">
        <f t="shared" si="1"/>
        <v>0</v>
      </c>
      <c r="G130" s="25"/>
      <c r="H130" s="25"/>
    </row>
    <row r="131" spans="1:8" ht="63">
      <c r="A131" s="143" t="s">
        <v>837</v>
      </c>
      <c r="B131" s="113" t="s">
        <v>327</v>
      </c>
      <c r="C131" s="138" t="s">
        <v>1244</v>
      </c>
      <c r="D131" s="134">
        <v>132150</v>
      </c>
      <c r="E131" s="134">
        <v>92250</v>
      </c>
      <c r="F131" s="135">
        <f t="shared" si="1"/>
        <v>39900</v>
      </c>
      <c r="G131" s="25"/>
      <c r="H131" s="25"/>
    </row>
    <row r="132" spans="1:8" ht="47.25">
      <c r="A132" s="143" t="s">
        <v>78</v>
      </c>
      <c r="B132" s="113" t="s">
        <v>327</v>
      </c>
      <c r="C132" s="138" t="s">
        <v>768</v>
      </c>
      <c r="D132" s="134">
        <v>132150</v>
      </c>
      <c r="E132" s="134">
        <v>92250</v>
      </c>
      <c r="F132" s="135">
        <f t="shared" si="1"/>
        <v>39900</v>
      </c>
      <c r="G132" s="25"/>
      <c r="H132" s="25"/>
    </row>
    <row r="133" spans="1:8" ht="47.25">
      <c r="A133" s="143" t="s">
        <v>97</v>
      </c>
      <c r="B133" s="113" t="s">
        <v>327</v>
      </c>
      <c r="C133" s="138" t="s">
        <v>768</v>
      </c>
      <c r="D133" s="134">
        <v>132150</v>
      </c>
      <c r="E133" s="134">
        <v>92250</v>
      </c>
      <c r="F133" s="135">
        <f t="shared" si="1"/>
        <v>39900</v>
      </c>
      <c r="G133" s="25"/>
      <c r="H133" s="25"/>
    </row>
    <row r="134" spans="1:8" ht="15.75">
      <c r="A134" s="148" t="s">
        <v>75</v>
      </c>
      <c r="B134" s="116" t="s">
        <v>327</v>
      </c>
      <c r="C134" s="149" t="s">
        <v>1245</v>
      </c>
      <c r="D134" s="150">
        <v>193590001.00999999</v>
      </c>
      <c r="E134" s="150">
        <v>26291054.52</v>
      </c>
      <c r="F134" s="151">
        <f t="shared" si="1"/>
        <v>167298946.48999998</v>
      </c>
      <c r="G134" s="25"/>
      <c r="H134" s="25"/>
    </row>
    <row r="135" spans="1:8" ht="15.75">
      <c r="A135" s="148" t="s">
        <v>390</v>
      </c>
      <c r="B135" s="116" t="s">
        <v>327</v>
      </c>
      <c r="C135" s="149" t="s">
        <v>1213</v>
      </c>
      <c r="D135" s="150">
        <v>1494800</v>
      </c>
      <c r="E135" s="150">
        <v>1165138.76</v>
      </c>
      <c r="F135" s="151">
        <f t="shared" si="1"/>
        <v>329661.24</v>
      </c>
      <c r="G135" s="25"/>
      <c r="H135" s="25"/>
    </row>
    <row r="136" spans="1:8" ht="63">
      <c r="A136" s="143" t="s">
        <v>530</v>
      </c>
      <c r="B136" s="113" t="s">
        <v>327</v>
      </c>
      <c r="C136" s="138" t="s">
        <v>362</v>
      </c>
      <c r="D136" s="134">
        <v>207300</v>
      </c>
      <c r="E136" s="134">
        <v>0</v>
      </c>
      <c r="F136" s="135">
        <f t="shared" si="1"/>
        <v>207300</v>
      </c>
      <c r="G136" s="25"/>
      <c r="H136" s="25"/>
    </row>
    <row r="137" spans="1:8" ht="31.5">
      <c r="A137" s="143" t="s">
        <v>411</v>
      </c>
      <c r="B137" s="113" t="s">
        <v>327</v>
      </c>
      <c r="C137" s="138" t="s">
        <v>769</v>
      </c>
      <c r="D137" s="134">
        <v>207300</v>
      </c>
      <c r="E137" s="134">
        <v>0</v>
      </c>
      <c r="F137" s="135">
        <f t="shared" ref="F137:F200" si="2">D137-E137</f>
        <v>207300</v>
      </c>
      <c r="G137" s="25"/>
      <c r="H137" s="25"/>
    </row>
    <row r="138" spans="1:8" ht="33.75" customHeight="1">
      <c r="A138" s="143" t="s">
        <v>514</v>
      </c>
      <c r="B138" s="113" t="s">
        <v>327</v>
      </c>
      <c r="C138" s="138" t="s">
        <v>769</v>
      </c>
      <c r="D138" s="134">
        <v>201200</v>
      </c>
      <c r="E138" s="134">
        <v>0</v>
      </c>
      <c r="F138" s="135">
        <f t="shared" si="2"/>
        <v>201200</v>
      </c>
      <c r="G138" s="25"/>
      <c r="H138" s="25"/>
    </row>
    <row r="139" spans="1:8" ht="15.75">
      <c r="A139" s="143" t="s">
        <v>827</v>
      </c>
      <c r="B139" s="113" t="s">
        <v>327</v>
      </c>
      <c r="C139" s="138" t="s">
        <v>769</v>
      </c>
      <c r="D139" s="134">
        <v>6100</v>
      </c>
      <c r="E139" s="134">
        <v>0</v>
      </c>
      <c r="F139" s="135">
        <f t="shared" si="2"/>
        <v>6100</v>
      </c>
      <c r="G139" s="25"/>
      <c r="H139" s="25"/>
    </row>
    <row r="140" spans="1:8" ht="47.25">
      <c r="A140" s="143" t="s">
        <v>56</v>
      </c>
      <c r="B140" s="113" t="s">
        <v>327</v>
      </c>
      <c r="C140" s="138" t="s">
        <v>534</v>
      </c>
      <c r="D140" s="134">
        <v>1287500</v>
      </c>
      <c r="E140" s="134">
        <v>1165138.76</v>
      </c>
      <c r="F140" s="135">
        <f t="shared" si="2"/>
        <v>122361.23999999999</v>
      </c>
      <c r="G140" s="25"/>
      <c r="H140" s="25"/>
    </row>
    <row r="141" spans="1:8" ht="31.5">
      <c r="A141" s="143" t="s">
        <v>411</v>
      </c>
      <c r="B141" s="113" t="s">
        <v>327</v>
      </c>
      <c r="C141" s="138" t="s">
        <v>770</v>
      </c>
      <c r="D141" s="134">
        <v>1287500</v>
      </c>
      <c r="E141" s="134">
        <v>1165138.76</v>
      </c>
      <c r="F141" s="135">
        <f t="shared" si="2"/>
        <v>122361.23999999999</v>
      </c>
      <c r="G141" s="25"/>
      <c r="H141" s="25"/>
    </row>
    <row r="142" spans="1:8" ht="15.75">
      <c r="A142" s="143" t="s">
        <v>514</v>
      </c>
      <c r="B142" s="113" t="s">
        <v>327</v>
      </c>
      <c r="C142" s="138" t="s">
        <v>770</v>
      </c>
      <c r="D142" s="134">
        <v>1214700</v>
      </c>
      <c r="E142" s="134">
        <v>1093431</v>
      </c>
      <c r="F142" s="135">
        <f t="shared" si="2"/>
        <v>121269</v>
      </c>
      <c r="G142" s="25"/>
      <c r="H142" s="25"/>
    </row>
    <row r="143" spans="1:8" ht="15.75">
      <c r="A143" s="143" t="s">
        <v>322</v>
      </c>
      <c r="B143" s="113" t="s">
        <v>327</v>
      </c>
      <c r="C143" s="138" t="s">
        <v>770</v>
      </c>
      <c r="D143" s="134">
        <v>72800</v>
      </c>
      <c r="E143" s="134">
        <v>71707.759999999995</v>
      </c>
      <c r="F143" s="135">
        <f t="shared" si="2"/>
        <v>1092.2400000000052</v>
      </c>
      <c r="G143" s="25"/>
      <c r="H143" s="25"/>
    </row>
    <row r="144" spans="1:8" ht="15.75">
      <c r="A144" s="148" t="s">
        <v>391</v>
      </c>
      <c r="B144" s="116" t="s">
        <v>327</v>
      </c>
      <c r="C144" s="149" t="s">
        <v>1038</v>
      </c>
      <c r="D144" s="150">
        <v>16034</v>
      </c>
      <c r="E144" s="150">
        <v>0</v>
      </c>
      <c r="F144" s="151">
        <f t="shared" si="2"/>
        <v>16034</v>
      </c>
      <c r="G144" s="25"/>
      <c r="H144" s="25"/>
    </row>
    <row r="145" spans="1:8" ht="15.75">
      <c r="A145" s="143" t="s">
        <v>755</v>
      </c>
      <c r="B145" s="113" t="s">
        <v>327</v>
      </c>
      <c r="C145" s="138" t="s">
        <v>1039</v>
      </c>
      <c r="D145" s="134">
        <v>16034</v>
      </c>
      <c r="E145" s="134">
        <v>0</v>
      </c>
      <c r="F145" s="135">
        <f t="shared" si="2"/>
        <v>16034</v>
      </c>
      <c r="G145" s="25"/>
      <c r="H145" s="25"/>
    </row>
    <row r="146" spans="1:8" ht="31.5">
      <c r="A146" s="143" t="s">
        <v>411</v>
      </c>
      <c r="B146" s="113" t="s">
        <v>327</v>
      </c>
      <c r="C146" s="138" t="s">
        <v>1040</v>
      </c>
      <c r="D146" s="134">
        <v>16034</v>
      </c>
      <c r="E146" s="134">
        <v>0</v>
      </c>
      <c r="F146" s="135">
        <f t="shared" si="2"/>
        <v>16034</v>
      </c>
      <c r="G146" s="25"/>
      <c r="H146" s="25"/>
    </row>
    <row r="147" spans="1:8" ht="15.75">
      <c r="A147" s="143" t="s">
        <v>514</v>
      </c>
      <c r="B147" s="113" t="s">
        <v>327</v>
      </c>
      <c r="C147" s="138" t="s">
        <v>1040</v>
      </c>
      <c r="D147" s="134">
        <v>16034</v>
      </c>
      <c r="E147" s="134">
        <v>0</v>
      </c>
      <c r="F147" s="135">
        <f t="shared" si="2"/>
        <v>16034</v>
      </c>
      <c r="G147" s="25"/>
      <c r="H147" s="25"/>
    </row>
    <row r="148" spans="1:8" ht="15.75">
      <c r="A148" s="148" t="s">
        <v>443</v>
      </c>
      <c r="B148" s="116" t="s">
        <v>327</v>
      </c>
      <c r="C148" s="149" t="s">
        <v>986</v>
      </c>
      <c r="D148" s="150">
        <v>24126959.280000001</v>
      </c>
      <c r="E148" s="150">
        <v>5912781.4500000002</v>
      </c>
      <c r="F148" s="151">
        <f t="shared" si="2"/>
        <v>18214177.830000002</v>
      </c>
      <c r="G148" s="25"/>
      <c r="H148" s="25"/>
    </row>
    <row r="149" spans="1:8" ht="15.75">
      <c r="A149" s="143" t="s">
        <v>531</v>
      </c>
      <c r="B149" s="113" t="s">
        <v>327</v>
      </c>
      <c r="C149" s="138" t="s">
        <v>363</v>
      </c>
      <c r="D149" s="134">
        <v>22051074.609999999</v>
      </c>
      <c r="E149" s="134">
        <v>5852781.4500000002</v>
      </c>
      <c r="F149" s="135">
        <f t="shared" si="2"/>
        <v>16198293.16</v>
      </c>
      <c r="G149" s="25"/>
      <c r="H149" s="25"/>
    </row>
    <row r="150" spans="1:8" ht="31.5">
      <c r="A150" s="143" t="s">
        <v>411</v>
      </c>
      <c r="B150" s="113" t="s">
        <v>327</v>
      </c>
      <c r="C150" s="138" t="s">
        <v>771</v>
      </c>
      <c r="D150" s="134">
        <v>22051074.609999999</v>
      </c>
      <c r="E150" s="134">
        <v>5852781.4500000002</v>
      </c>
      <c r="F150" s="135">
        <f t="shared" si="2"/>
        <v>16198293.16</v>
      </c>
      <c r="G150" s="25"/>
      <c r="H150" s="25"/>
    </row>
    <row r="151" spans="1:8" ht="15.75">
      <c r="A151" s="143" t="s">
        <v>555</v>
      </c>
      <c r="B151" s="113" t="s">
        <v>327</v>
      </c>
      <c r="C151" s="138" t="s">
        <v>771</v>
      </c>
      <c r="D151" s="134">
        <v>22051074.609999999</v>
      </c>
      <c r="E151" s="134">
        <v>5852781.4500000002</v>
      </c>
      <c r="F151" s="135">
        <f t="shared" si="2"/>
        <v>16198293.16</v>
      </c>
      <c r="G151" s="25"/>
      <c r="H151" s="25"/>
    </row>
    <row r="152" spans="1:8" ht="63">
      <c r="A152" s="143" t="s">
        <v>844</v>
      </c>
      <c r="B152" s="113" t="s">
        <v>327</v>
      </c>
      <c r="C152" s="138" t="s">
        <v>535</v>
      </c>
      <c r="D152" s="134">
        <v>29908</v>
      </c>
      <c r="E152" s="134">
        <v>0</v>
      </c>
      <c r="F152" s="135">
        <f t="shared" si="2"/>
        <v>29908</v>
      </c>
      <c r="G152" s="25"/>
      <c r="H152" s="25"/>
    </row>
    <row r="153" spans="1:8" ht="31.5">
      <c r="A153" s="143" t="s">
        <v>411</v>
      </c>
      <c r="B153" s="113" t="s">
        <v>327</v>
      </c>
      <c r="C153" s="138" t="s">
        <v>772</v>
      </c>
      <c r="D153" s="134">
        <v>29908</v>
      </c>
      <c r="E153" s="134">
        <v>0</v>
      </c>
      <c r="F153" s="135">
        <f t="shared" si="2"/>
        <v>29908</v>
      </c>
      <c r="G153" s="25"/>
      <c r="H153" s="25"/>
    </row>
    <row r="154" spans="1:8" ht="15.75">
      <c r="A154" s="143" t="s">
        <v>827</v>
      </c>
      <c r="B154" s="113" t="s">
        <v>327</v>
      </c>
      <c r="C154" s="138" t="s">
        <v>772</v>
      </c>
      <c r="D154" s="134">
        <v>29908</v>
      </c>
      <c r="E154" s="134">
        <v>0</v>
      </c>
      <c r="F154" s="135">
        <f t="shared" si="2"/>
        <v>29908</v>
      </c>
      <c r="G154" s="25"/>
      <c r="H154" s="25"/>
    </row>
    <row r="155" spans="1:8" ht="31.5">
      <c r="A155" s="143" t="s">
        <v>838</v>
      </c>
      <c r="B155" s="113" t="s">
        <v>327</v>
      </c>
      <c r="C155" s="138" t="s">
        <v>1041</v>
      </c>
      <c r="D155" s="134">
        <v>240000</v>
      </c>
      <c r="E155" s="134">
        <v>60000</v>
      </c>
      <c r="F155" s="135">
        <f t="shared" si="2"/>
        <v>180000</v>
      </c>
      <c r="G155" s="25"/>
      <c r="H155" s="25"/>
    </row>
    <row r="156" spans="1:8" ht="31.5">
      <c r="A156" s="143" t="s">
        <v>411</v>
      </c>
      <c r="B156" s="113" t="s">
        <v>327</v>
      </c>
      <c r="C156" s="138" t="s">
        <v>1042</v>
      </c>
      <c r="D156" s="134">
        <v>240000</v>
      </c>
      <c r="E156" s="134">
        <v>60000</v>
      </c>
      <c r="F156" s="135">
        <f t="shared" si="2"/>
        <v>180000</v>
      </c>
      <c r="G156" s="25"/>
      <c r="H156" s="25"/>
    </row>
    <row r="157" spans="1:8" ht="15.75">
      <c r="A157" s="143" t="s">
        <v>514</v>
      </c>
      <c r="B157" s="113" t="s">
        <v>327</v>
      </c>
      <c r="C157" s="138" t="s">
        <v>1042</v>
      </c>
      <c r="D157" s="134">
        <v>240000</v>
      </c>
      <c r="E157" s="134">
        <v>60000</v>
      </c>
      <c r="F157" s="135">
        <f t="shared" si="2"/>
        <v>180000</v>
      </c>
      <c r="G157" s="25"/>
      <c r="H157" s="25"/>
    </row>
    <row r="158" spans="1:8" ht="31.5">
      <c r="A158" s="143" t="s">
        <v>839</v>
      </c>
      <c r="B158" s="113" t="s">
        <v>327</v>
      </c>
      <c r="C158" s="138" t="s">
        <v>1043</v>
      </c>
      <c r="D158" s="134">
        <v>1805976.67</v>
      </c>
      <c r="E158" s="134">
        <v>0</v>
      </c>
      <c r="F158" s="135">
        <f t="shared" si="2"/>
        <v>1805976.67</v>
      </c>
      <c r="G158" s="25"/>
      <c r="H158" s="25"/>
    </row>
    <row r="159" spans="1:8" ht="47.25">
      <c r="A159" s="143" t="s">
        <v>331</v>
      </c>
      <c r="B159" s="113" t="s">
        <v>327</v>
      </c>
      <c r="C159" s="138" t="s">
        <v>1044</v>
      </c>
      <c r="D159" s="134">
        <v>1805976.67</v>
      </c>
      <c r="E159" s="134">
        <v>0</v>
      </c>
      <c r="F159" s="135">
        <f t="shared" si="2"/>
        <v>1805976.67</v>
      </c>
      <c r="G159" s="25"/>
      <c r="H159" s="25"/>
    </row>
    <row r="160" spans="1:8" ht="33.75" customHeight="1">
      <c r="A160" s="143" t="s">
        <v>840</v>
      </c>
      <c r="B160" s="113" t="s">
        <v>327</v>
      </c>
      <c r="C160" s="138" t="s">
        <v>1044</v>
      </c>
      <c r="D160" s="134">
        <v>1805976.67</v>
      </c>
      <c r="E160" s="134">
        <v>0</v>
      </c>
      <c r="F160" s="135">
        <f t="shared" si="2"/>
        <v>1805976.67</v>
      </c>
      <c r="G160" s="25"/>
      <c r="H160" s="25"/>
    </row>
    <row r="161" spans="1:8" ht="15.75">
      <c r="A161" s="148" t="s">
        <v>394</v>
      </c>
      <c r="B161" s="116" t="s">
        <v>327</v>
      </c>
      <c r="C161" s="149" t="s">
        <v>1214</v>
      </c>
      <c r="D161" s="150">
        <v>162629186.05000001</v>
      </c>
      <c r="E161" s="150">
        <v>18389415.469999999</v>
      </c>
      <c r="F161" s="151">
        <f t="shared" si="2"/>
        <v>144239770.58000001</v>
      </c>
      <c r="G161" s="25"/>
      <c r="H161" s="25"/>
    </row>
    <row r="162" spans="1:8" ht="31.5">
      <c r="A162" s="143" t="s">
        <v>395</v>
      </c>
      <c r="B162" s="113" t="s">
        <v>327</v>
      </c>
      <c r="C162" s="138" t="s">
        <v>1045</v>
      </c>
      <c r="D162" s="134">
        <v>25685546.649999999</v>
      </c>
      <c r="E162" s="134">
        <v>10643445.75</v>
      </c>
      <c r="F162" s="135">
        <f t="shared" si="2"/>
        <v>15042100.899999999</v>
      </c>
      <c r="G162" s="25"/>
      <c r="H162" s="25"/>
    </row>
    <row r="163" spans="1:8" ht="31.5">
      <c r="A163" s="143" t="s">
        <v>411</v>
      </c>
      <c r="B163" s="113" t="s">
        <v>327</v>
      </c>
      <c r="C163" s="138" t="s">
        <v>1046</v>
      </c>
      <c r="D163" s="134">
        <v>25685546.649999999</v>
      </c>
      <c r="E163" s="134">
        <v>10643445.75</v>
      </c>
      <c r="F163" s="135">
        <f t="shared" si="2"/>
        <v>15042100.899999999</v>
      </c>
      <c r="G163" s="25"/>
      <c r="H163" s="25"/>
    </row>
    <row r="164" spans="1:8" ht="15.75">
      <c r="A164" s="143" t="s">
        <v>828</v>
      </c>
      <c r="B164" s="113" t="s">
        <v>327</v>
      </c>
      <c r="C164" s="138" t="s">
        <v>1046</v>
      </c>
      <c r="D164" s="134">
        <v>230142.05</v>
      </c>
      <c r="E164" s="134">
        <v>88996.57</v>
      </c>
      <c r="F164" s="135">
        <f t="shared" si="2"/>
        <v>141145.47999999998</v>
      </c>
      <c r="G164" s="25"/>
      <c r="H164" s="25"/>
    </row>
    <row r="165" spans="1:8" ht="15.75">
      <c r="A165" s="143" t="s">
        <v>923</v>
      </c>
      <c r="B165" s="113" t="s">
        <v>327</v>
      </c>
      <c r="C165" s="138" t="s">
        <v>1046</v>
      </c>
      <c r="D165" s="134">
        <v>24979071.260000002</v>
      </c>
      <c r="E165" s="134">
        <v>10284099.41</v>
      </c>
      <c r="F165" s="135">
        <f t="shared" si="2"/>
        <v>14694971.850000001</v>
      </c>
      <c r="G165" s="25"/>
      <c r="H165" s="25"/>
    </row>
    <row r="166" spans="1:8" ht="15.75">
      <c r="A166" s="143" t="s">
        <v>514</v>
      </c>
      <c r="B166" s="113" t="s">
        <v>327</v>
      </c>
      <c r="C166" s="138" t="s">
        <v>1046</v>
      </c>
      <c r="D166" s="134">
        <v>205333.34</v>
      </c>
      <c r="E166" s="134">
        <v>0</v>
      </c>
      <c r="F166" s="135">
        <f t="shared" si="2"/>
        <v>205333.34</v>
      </c>
      <c r="G166" s="25"/>
      <c r="H166" s="25"/>
    </row>
    <row r="167" spans="1:8" ht="15.75">
      <c r="A167" s="143" t="s">
        <v>672</v>
      </c>
      <c r="B167" s="113" t="s">
        <v>327</v>
      </c>
      <c r="C167" s="138" t="s">
        <v>1046</v>
      </c>
      <c r="D167" s="134">
        <v>271000</v>
      </c>
      <c r="E167" s="134">
        <v>270349.77</v>
      </c>
      <c r="F167" s="135">
        <f t="shared" si="2"/>
        <v>650.22999999998137</v>
      </c>
      <c r="G167" s="25"/>
      <c r="H167" s="25"/>
    </row>
    <row r="168" spans="1:8" ht="15.75">
      <c r="A168" s="143" t="s">
        <v>396</v>
      </c>
      <c r="B168" s="113" t="s">
        <v>327</v>
      </c>
      <c r="C168" s="138" t="s">
        <v>1047</v>
      </c>
      <c r="D168" s="134">
        <v>3640932.56</v>
      </c>
      <c r="E168" s="134">
        <v>0</v>
      </c>
      <c r="F168" s="135">
        <f t="shared" si="2"/>
        <v>3640932.56</v>
      </c>
      <c r="G168" s="25"/>
      <c r="H168" s="25"/>
    </row>
    <row r="169" spans="1:8" ht="31.5">
      <c r="A169" s="143" t="s">
        <v>411</v>
      </c>
      <c r="B169" s="113" t="s">
        <v>327</v>
      </c>
      <c r="C169" s="138" t="s">
        <v>1048</v>
      </c>
      <c r="D169" s="134">
        <v>3640932.56</v>
      </c>
      <c r="E169" s="134">
        <v>0</v>
      </c>
      <c r="F169" s="135">
        <f t="shared" si="2"/>
        <v>3640932.56</v>
      </c>
      <c r="G169" s="25"/>
      <c r="H169" s="25"/>
    </row>
    <row r="170" spans="1:8" ht="15.75">
      <c r="A170" s="143" t="s">
        <v>923</v>
      </c>
      <c r="B170" s="113" t="s">
        <v>327</v>
      </c>
      <c r="C170" s="138" t="s">
        <v>1048</v>
      </c>
      <c r="D170" s="134">
        <v>3640932.56</v>
      </c>
      <c r="E170" s="134">
        <v>0</v>
      </c>
      <c r="F170" s="135">
        <f t="shared" si="2"/>
        <v>3640932.56</v>
      </c>
      <c r="G170" s="25"/>
      <c r="H170" s="25"/>
    </row>
    <row r="171" spans="1:8" ht="31.5">
      <c r="A171" s="143" t="s">
        <v>67</v>
      </c>
      <c r="B171" s="113" t="s">
        <v>327</v>
      </c>
      <c r="C171" s="138" t="s">
        <v>1049</v>
      </c>
      <c r="D171" s="134">
        <v>22935154.280000001</v>
      </c>
      <c r="E171" s="134">
        <v>6968295.5599999996</v>
      </c>
      <c r="F171" s="135">
        <f t="shared" si="2"/>
        <v>15966858.720000003</v>
      </c>
      <c r="G171" s="25"/>
      <c r="H171" s="25"/>
    </row>
    <row r="172" spans="1:8" ht="31.5">
      <c r="A172" s="143" t="s">
        <v>411</v>
      </c>
      <c r="B172" s="113" t="s">
        <v>327</v>
      </c>
      <c r="C172" s="138" t="s">
        <v>1050</v>
      </c>
      <c r="D172" s="134">
        <v>22935154.280000001</v>
      </c>
      <c r="E172" s="134">
        <v>6968295.5599999996</v>
      </c>
      <c r="F172" s="135">
        <f t="shared" si="2"/>
        <v>15966858.720000003</v>
      </c>
      <c r="G172" s="25"/>
      <c r="H172" s="25"/>
    </row>
    <row r="173" spans="1:8" ht="31.5">
      <c r="A173" s="143" t="s">
        <v>272</v>
      </c>
      <c r="B173" s="113" t="s">
        <v>327</v>
      </c>
      <c r="C173" s="138" t="s">
        <v>1050</v>
      </c>
      <c r="D173" s="134">
        <v>22935154.280000001</v>
      </c>
      <c r="E173" s="134">
        <v>6968295.5599999996</v>
      </c>
      <c r="F173" s="135">
        <f t="shared" si="2"/>
        <v>15966858.720000003</v>
      </c>
      <c r="G173" s="25"/>
      <c r="H173" s="25"/>
    </row>
    <row r="174" spans="1:8" ht="94.5">
      <c r="A174" s="143" t="s">
        <v>1276</v>
      </c>
      <c r="B174" s="113" t="s">
        <v>327</v>
      </c>
      <c r="C174" s="138" t="s">
        <v>1051</v>
      </c>
      <c r="D174" s="134">
        <v>143824.5</v>
      </c>
      <c r="E174" s="134">
        <v>0</v>
      </c>
      <c r="F174" s="135">
        <f t="shared" si="2"/>
        <v>143824.5</v>
      </c>
      <c r="G174" s="25"/>
      <c r="H174" s="25"/>
    </row>
    <row r="175" spans="1:8" ht="31.5">
      <c r="A175" s="143" t="s">
        <v>411</v>
      </c>
      <c r="B175" s="113" t="s">
        <v>327</v>
      </c>
      <c r="C175" s="138" t="s">
        <v>1052</v>
      </c>
      <c r="D175" s="134">
        <v>143824.5</v>
      </c>
      <c r="E175" s="134">
        <v>0</v>
      </c>
      <c r="F175" s="135">
        <f t="shared" si="2"/>
        <v>143824.5</v>
      </c>
      <c r="G175" s="25"/>
      <c r="H175" s="25"/>
    </row>
    <row r="176" spans="1:8" ht="15.75">
      <c r="A176" s="143" t="s">
        <v>514</v>
      </c>
      <c r="B176" s="113" t="s">
        <v>327</v>
      </c>
      <c r="C176" s="138" t="s">
        <v>1052</v>
      </c>
      <c r="D176" s="134">
        <v>143824.5</v>
      </c>
      <c r="E176" s="134">
        <v>0</v>
      </c>
      <c r="F176" s="135">
        <f t="shared" si="2"/>
        <v>143824.5</v>
      </c>
      <c r="G176" s="25"/>
      <c r="H176" s="25"/>
    </row>
    <row r="177" spans="1:8" ht="94.5">
      <c r="A177" s="143" t="s">
        <v>1276</v>
      </c>
      <c r="B177" s="113" t="s">
        <v>327</v>
      </c>
      <c r="C177" s="138" t="s">
        <v>1053</v>
      </c>
      <c r="D177" s="134">
        <v>30502780.91</v>
      </c>
      <c r="E177" s="134">
        <v>0</v>
      </c>
      <c r="F177" s="135">
        <f t="shared" si="2"/>
        <v>30502780.91</v>
      </c>
      <c r="G177" s="25"/>
      <c r="H177" s="25"/>
    </row>
    <row r="178" spans="1:8" ht="31.5">
      <c r="A178" s="143" t="s">
        <v>411</v>
      </c>
      <c r="B178" s="113" t="s">
        <v>327</v>
      </c>
      <c r="C178" s="138" t="s">
        <v>1054</v>
      </c>
      <c r="D178" s="134">
        <v>30502780.91</v>
      </c>
      <c r="E178" s="134">
        <v>0</v>
      </c>
      <c r="F178" s="135">
        <f t="shared" si="2"/>
        <v>30502780.91</v>
      </c>
      <c r="G178" s="25"/>
      <c r="H178" s="25"/>
    </row>
    <row r="179" spans="1:8" ht="15.75">
      <c r="A179" s="143" t="s">
        <v>923</v>
      </c>
      <c r="B179" s="113" t="s">
        <v>327</v>
      </c>
      <c r="C179" s="138" t="s">
        <v>1054</v>
      </c>
      <c r="D179" s="134">
        <v>30502780.91</v>
      </c>
      <c r="E179" s="134">
        <v>0</v>
      </c>
      <c r="F179" s="135">
        <f t="shared" si="2"/>
        <v>30502780.91</v>
      </c>
      <c r="G179" s="25"/>
      <c r="H179" s="25"/>
    </row>
    <row r="180" spans="1:8" ht="63">
      <c r="A180" s="143" t="s">
        <v>417</v>
      </c>
      <c r="B180" s="113" t="s">
        <v>327</v>
      </c>
      <c r="C180" s="138" t="s">
        <v>418</v>
      </c>
      <c r="D180" s="134">
        <v>2000000</v>
      </c>
      <c r="E180" s="134">
        <v>0</v>
      </c>
      <c r="F180" s="135">
        <f t="shared" si="2"/>
        <v>2000000</v>
      </c>
      <c r="G180" s="25"/>
      <c r="H180" s="25"/>
    </row>
    <row r="181" spans="1:8" ht="31.5">
      <c r="A181" s="143" t="s">
        <v>411</v>
      </c>
      <c r="B181" s="113" t="s">
        <v>327</v>
      </c>
      <c r="C181" s="138" t="s">
        <v>419</v>
      </c>
      <c r="D181" s="134">
        <v>2000000</v>
      </c>
      <c r="E181" s="134">
        <v>0</v>
      </c>
      <c r="F181" s="135">
        <f t="shared" si="2"/>
        <v>2000000</v>
      </c>
      <c r="G181" s="25"/>
      <c r="H181" s="25"/>
    </row>
    <row r="182" spans="1:8" ht="15.75">
      <c r="A182" s="143" t="s">
        <v>514</v>
      </c>
      <c r="B182" s="113" t="s">
        <v>327</v>
      </c>
      <c r="C182" s="138" t="s">
        <v>419</v>
      </c>
      <c r="D182" s="134">
        <v>2000000</v>
      </c>
      <c r="E182" s="134">
        <v>0</v>
      </c>
      <c r="F182" s="135">
        <f t="shared" si="2"/>
        <v>2000000</v>
      </c>
      <c r="G182" s="25"/>
      <c r="H182" s="25"/>
    </row>
    <row r="183" spans="1:8" ht="47.25">
      <c r="A183" s="143" t="s">
        <v>841</v>
      </c>
      <c r="B183" s="113" t="s">
        <v>327</v>
      </c>
      <c r="C183" s="138" t="s">
        <v>1055</v>
      </c>
      <c r="D183" s="134">
        <v>4990981.07</v>
      </c>
      <c r="E183" s="134">
        <v>0</v>
      </c>
      <c r="F183" s="135">
        <f t="shared" si="2"/>
        <v>4990981.07</v>
      </c>
      <c r="G183" s="25"/>
      <c r="H183" s="25"/>
    </row>
    <row r="184" spans="1:8" ht="31.5">
      <c r="A184" s="143" t="s">
        <v>411</v>
      </c>
      <c r="B184" s="113" t="s">
        <v>327</v>
      </c>
      <c r="C184" s="138" t="s">
        <v>1056</v>
      </c>
      <c r="D184" s="134">
        <v>4990981.07</v>
      </c>
      <c r="E184" s="134">
        <v>0</v>
      </c>
      <c r="F184" s="135">
        <f t="shared" si="2"/>
        <v>4990981.07</v>
      </c>
      <c r="G184" s="25"/>
      <c r="H184" s="25"/>
    </row>
    <row r="185" spans="1:8" ht="21.75" customHeight="1">
      <c r="A185" s="143" t="s">
        <v>322</v>
      </c>
      <c r="B185" s="113" t="s">
        <v>327</v>
      </c>
      <c r="C185" s="138" t="s">
        <v>1056</v>
      </c>
      <c r="D185" s="134">
        <v>4990981.07</v>
      </c>
      <c r="E185" s="134">
        <v>0</v>
      </c>
      <c r="F185" s="135">
        <f t="shared" si="2"/>
        <v>4990981.07</v>
      </c>
      <c r="G185" s="25"/>
      <c r="H185" s="25"/>
    </row>
    <row r="186" spans="1:8" ht="47.25">
      <c r="A186" s="143" t="s">
        <v>842</v>
      </c>
      <c r="B186" s="113" t="s">
        <v>327</v>
      </c>
      <c r="C186" s="138" t="s">
        <v>1057</v>
      </c>
      <c r="D186" s="134">
        <v>5688058.1600000001</v>
      </c>
      <c r="E186" s="134">
        <v>0</v>
      </c>
      <c r="F186" s="135">
        <f t="shared" si="2"/>
        <v>5688058.1600000001</v>
      </c>
      <c r="G186" s="25"/>
      <c r="H186" s="25"/>
    </row>
    <row r="187" spans="1:8" ht="31.5">
      <c r="A187" s="143" t="s">
        <v>411</v>
      </c>
      <c r="B187" s="113" t="s">
        <v>327</v>
      </c>
      <c r="C187" s="138" t="s">
        <v>1058</v>
      </c>
      <c r="D187" s="134">
        <v>5688058.1600000001</v>
      </c>
      <c r="E187" s="134">
        <v>0</v>
      </c>
      <c r="F187" s="135">
        <f t="shared" si="2"/>
        <v>5688058.1600000001</v>
      </c>
      <c r="G187" s="25"/>
      <c r="H187" s="25"/>
    </row>
    <row r="188" spans="1:8" ht="15.75">
      <c r="A188" s="143" t="s">
        <v>514</v>
      </c>
      <c r="B188" s="113" t="s">
        <v>327</v>
      </c>
      <c r="C188" s="138" t="s">
        <v>1058</v>
      </c>
      <c r="D188" s="134">
        <v>5688058.1600000001</v>
      </c>
      <c r="E188" s="134">
        <v>0</v>
      </c>
      <c r="F188" s="135">
        <f t="shared" si="2"/>
        <v>5688058.1600000001</v>
      </c>
      <c r="G188" s="25"/>
      <c r="H188" s="25"/>
    </row>
    <row r="189" spans="1:8" ht="47.25">
      <c r="A189" s="143" t="s">
        <v>938</v>
      </c>
      <c r="B189" s="113" t="s">
        <v>327</v>
      </c>
      <c r="C189" s="138" t="s">
        <v>1059</v>
      </c>
      <c r="D189" s="134">
        <v>4991305.79</v>
      </c>
      <c r="E189" s="134">
        <v>0</v>
      </c>
      <c r="F189" s="135">
        <f t="shared" si="2"/>
        <v>4991305.79</v>
      </c>
      <c r="G189" s="25"/>
      <c r="H189" s="25"/>
    </row>
    <row r="190" spans="1:8" ht="31.5">
      <c r="A190" s="143" t="s">
        <v>411</v>
      </c>
      <c r="B190" s="113" t="s">
        <v>327</v>
      </c>
      <c r="C190" s="138" t="s">
        <v>1060</v>
      </c>
      <c r="D190" s="134">
        <v>4991305.79</v>
      </c>
      <c r="E190" s="134">
        <v>0</v>
      </c>
      <c r="F190" s="135">
        <f t="shared" si="2"/>
        <v>4991305.79</v>
      </c>
      <c r="G190" s="25"/>
      <c r="H190" s="25"/>
    </row>
    <row r="191" spans="1:8" ht="15.75">
      <c r="A191" s="143" t="s">
        <v>322</v>
      </c>
      <c r="B191" s="113" t="s">
        <v>327</v>
      </c>
      <c r="C191" s="138" t="s">
        <v>1060</v>
      </c>
      <c r="D191" s="134">
        <v>4991305.79</v>
      </c>
      <c r="E191" s="134">
        <v>0</v>
      </c>
      <c r="F191" s="135">
        <f t="shared" si="2"/>
        <v>4991305.79</v>
      </c>
      <c r="G191" s="25"/>
      <c r="H191" s="25"/>
    </row>
    <row r="192" spans="1:8" ht="47.25">
      <c r="A192" s="143" t="s">
        <v>939</v>
      </c>
      <c r="B192" s="113" t="s">
        <v>327</v>
      </c>
      <c r="C192" s="138" t="s">
        <v>1061</v>
      </c>
      <c r="D192" s="134">
        <v>46820118</v>
      </c>
      <c r="E192" s="134">
        <v>0</v>
      </c>
      <c r="F192" s="135">
        <f t="shared" si="2"/>
        <v>46820118</v>
      </c>
      <c r="G192" s="25"/>
      <c r="H192" s="25"/>
    </row>
    <row r="193" spans="1:8" ht="31.5">
      <c r="A193" s="143" t="s">
        <v>411</v>
      </c>
      <c r="B193" s="113" t="s">
        <v>327</v>
      </c>
      <c r="C193" s="138" t="s">
        <v>1062</v>
      </c>
      <c r="D193" s="134">
        <v>46820118</v>
      </c>
      <c r="E193" s="134">
        <v>0</v>
      </c>
      <c r="F193" s="135">
        <f t="shared" si="2"/>
        <v>46820118</v>
      </c>
      <c r="G193" s="25"/>
      <c r="H193" s="25"/>
    </row>
    <row r="194" spans="1:8" ht="15.75">
      <c r="A194" s="143" t="s">
        <v>923</v>
      </c>
      <c r="B194" s="113" t="s">
        <v>327</v>
      </c>
      <c r="C194" s="138" t="s">
        <v>1062</v>
      </c>
      <c r="D194" s="134">
        <v>45867150</v>
      </c>
      <c r="E194" s="134">
        <v>0</v>
      </c>
      <c r="F194" s="135">
        <f t="shared" si="2"/>
        <v>45867150</v>
      </c>
      <c r="G194" s="25"/>
      <c r="H194" s="25"/>
    </row>
    <row r="195" spans="1:8" ht="15.75">
      <c r="A195" s="143" t="s">
        <v>514</v>
      </c>
      <c r="B195" s="113" t="s">
        <v>327</v>
      </c>
      <c r="C195" s="138" t="s">
        <v>1062</v>
      </c>
      <c r="D195" s="134">
        <v>952968</v>
      </c>
      <c r="E195" s="134">
        <v>0</v>
      </c>
      <c r="F195" s="135">
        <f t="shared" si="2"/>
        <v>952968</v>
      </c>
      <c r="G195" s="25"/>
      <c r="H195" s="25"/>
    </row>
    <row r="196" spans="1:8" ht="47.25">
      <c r="A196" s="143" t="s">
        <v>68</v>
      </c>
      <c r="B196" s="113" t="s">
        <v>327</v>
      </c>
      <c r="C196" s="138" t="s">
        <v>1063</v>
      </c>
      <c r="D196" s="134">
        <v>13101149.130000001</v>
      </c>
      <c r="E196" s="134">
        <v>262727.15999999997</v>
      </c>
      <c r="F196" s="135">
        <f t="shared" si="2"/>
        <v>12838421.970000001</v>
      </c>
      <c r="G196" s="25"/>
      <c r="H196" s="25"/>
    </row>
    <row r="197" spans="1:8" ht="31.5">
      <c r="A197" s="143" t="s">
        <v>411</v>
      </c>
      <c r="B197" s="113" t="s">
        <v>327</v>
      </c>
      <c r="C197" s="138" t="s">
        <v>1064</v>
      </c>
      <c r="D197" s="134">
        <v>13101149.130000001</v>
      </c>
      <c r="E197" s="134">
        <v>262727.15999999997</v>
      </c>
      <c r="F197" s="135">
        <f t="shared" si="2"/>
        <v>12838421.970000001</v>
      </c>
      <c r="G197" s="25"/>
      <c r="H197" s="25"/>
    </row>
    <row r="198" spans="1:8" ht="15.75">
      <c r="A198" s="143" t="s">
        <v>923</v>
      </c>
      <c r="B198" s="113" t="s">
        <v>327</v>
      </c>
      <c r="C198" s="138" t="s">
        <v>1064</v>
      </c>
      <c r="D198" s="134">
        <v>13101149.130000001</v>
      </c>
      <c r="E198" s="134">
        <v>262727.15999999997</v>
      </c>
      <c r="F198" s="135">
        <f t="shared" si="2"/>
        <v>12838421.970000001</v>
      </c>
      <c r="G198" s="25"/>
      <c r="H198" s="25"/>
    </row>
    <row r="199" spans="1:8" ht="63">
      <c r="A199" s="143" t="s">
        <v>16</v>
      </c>
      <c r="B199" s="113" t="s">
        <v>327</v>
      </c>
      <c r="C199" s="138" t="s">
        <v>423</v>
      </c>
      <c r="D199" s="134">
        <v>2129335</v>
      </c>
      <c r="E199" s="134">
        <v>514947</v>
      </c>
      <c r="F199" s="135">
        <f t="shared" si="2"/>
        <v>1614388</v>
      </c>
      <c r="G199" s="25"/>
      <c r="H199" s="25"/>
    </row>
    <row r="200" spans="1:8" ht="15.75">
      <c r="A200" s="143" t="s">
        <v>412</v>
      </c>
      <c r="B200" s="113" t="s">
        <v>327</v>
      </c>
      <c r="C200" s="138" t="s">
        <v>773</v>
      </c>
      <c r="D200" s="134">
        <v>2129335</v>
      </c>
      <c r="E200" s="134">
        <v>514947</v>
      </c>
      <c r="F200" s="135">
        <f t="shared" si="2"/>
        <v>1614388</v>
      </c>
      <c r="G200" s="25"/>
      <c r="H200" s="25"/>
    </row>
    <row r="201" spans="1:8" ht="15.75">
      <c r="A201" s="143" t="s">
        <v>276</v>
      </c>
      <c r="B201" s="113" t="s">
        <v>327</v>
      </c>
      <c r="C201" s="138" t="s">
        <v>773</v>
      </c>
      <c r="D201" s="134">
        <v>2129335</v>
      </c>
      <c r="E201" s="134">
        <v>514947</v>
      </c>
      <c r="F201" s="135">
        <f t="shared" ref="F201:F264" si="3">D201-E201</f>
        <v>1614388</v>
      </c>
      <c r="G201" s="25"/>
      <c r="H201" s="25"/>
    </row>
    <row r="202" spans="1:8" ht="15.75">
      <c r="A202" s="148" t="s">
        <v>397</v>
      </c>
      <c r="B202" s="116" t="s">
        <v>327</v>
      </c>
      <c r="C202" s="149" t="s">
        <v>1257</v>
      </c>
      <c r="D202" s="150">
        <v>5323021.68</v>
      </c>
      <c r="E202" s="150">
        <v>823718.84</v>
      </c>
      <c r="F202" s="151">
        <f t="shared" si="3"/>
        <v>4499302.84</v>
      </c>
      <c r="G202" s="25"/>
      <c r="H202" s="25"/>
    </row>
    <row r="203" spans="1:8" ht="78.75">
      <c r="A203" s="143" t="s">
        <v>1246</v>
      </c>
      <c r="B203" s="113" t="s">
        <v>327</v>
      </c>
      <c r="C203" s="138" t="s">
        <v>424</v>
      </c>
      <c r="D203" s="134">
        <v>200000</v>
      </c>
      <c r="E203" s="134">
        <v>200000</v>
      </c>
      <c r="F203" s="135">
        <f t="shared" si="3"/>
        <v>0</v>
      </c>
      <c r="G203" s="25"/>
      <c r="H203" s="25"/>
    </row>
    <row r="204" spans="1:8" ht="47.25">
      <c r="A204" s="143" t="s">
        <v>78</v>
      </c>
      <c r="B204" s="113" t="s">
        <v>327</v>
      </c>
      <c r="C204" s="138" t="s">
        <v>774</v>
      </c>
      <c r="D204" s="134">
        <v>200000</v>
      </c>
      <c r="E204" s="134">
        <v>200000</v>
      </c>
      <c r="F204" s="135">
        <f t="shared" si="3"/>
        <v>0</v>
      </c>
      <c r="G204" s="25"/>
      <c r="H204" s="25"/>
    </row>
    <row r="205" spans="1:8" ht="47.25">
      <c r="A205" s="143" t="s">
        <v>97</v>
      </c>
      <c r="B205" s="113" t="s">
        <v>327</v>
      </c>
      <c r="C205" s="138" t="s">
        <v>774</v>
      </c>
      <c r="D205" s="134">
        <v>200000</v>
      </c>
      <c r="E205" s="134">
        <v>200000</v>
      </c>
      <c r="F205" s="135">
        <f t="shared" si="3"/>
        <v>0</v>
      </c>
      <c r="G205" s="25"/>
      <c r="H205" s="25"/>
    </row>
    <row r="206" spans="1:8" ht="63">
      <c r="A206" s="143" t="s">
        <v>989</v>
      </c>
      <c r="B206" s="113" t="s">
        <v>327</v>
      </c>
      <c r="C206" s="138" t="s">
        <v>746</v>
      </c>
      <c r="D206" s="134">
        <v>623718.84</v>
      </c>
      <c r="E206" s="134">
        <v>623718.84</v>
      </c>
      <c r="F206" s="135">
        <f t="shared" si="3"/>
        <v>0</v>
      </c>
      <c r="G206" s="25"/>
      <c r="H206" s="25"/>
    </row>
    <row r="207" spans="1:8" ht="47.25">
      <c r="A207" s="143" t="s">
        <v>78</v>
      </c>
      <c r="B207" s="113" t="s">
        <v>327</v>
      </c>
      <c r="C207" s="138" t="s">
        <v>775</v>
      </c>
      <c r="D207" s="134">
        <v>623718.84</v>
      </c>
      <c r="E207" s="134">
        <v>623718.84</v>
      </c>
      <c r="F207" s="135">
        <f t="shared" si="3"/>
        <v>0</v>
      </c>
      <c r="G207" s="25"/>
      <c r="H207" s="25"/>
    </row>
    <row r="208" spans="1:8" ht="47.25">
      <c r="A208" s="143" t="s">
        <v>97</v>
      </c>
      <c r="B208" s="113" t="s">
        <v>327</v>
      </c>
      <c r="C208" s="138" t="s">
        <v>775</v>
      </c>
      <c r="D208" s="134">
        <v>623718.84</v>
      </c>
      <c r="E208" s="134">
        <v>623718.84</v>
      </c>
      <c r="F208" s="135">
        <f t="shared" si="3"/>
        <v>0</v>
      </c>
      <c r="G208" s="25"/>
      <c r="H208" s="25"/>
    </row>
    <row r="209" spans="1:8" ht="63">
      <c r="A209" s="143" t="s">
        <v>940</v>
      </c>
      <c r="B209" s="113" t="s">
        <v>327</v>
      </c>
      <c r="C209" s="138" t="s">
        <v>1065</v>
      </c>
      <c r="D209" s="134">
        <v>1639302.84</v>
      </c>
      <c r="E209" s="134">
        <v>0</v>
      </c>
      <c r="F209" s="135">
        <f t="shared" si="3"/>
        <v>1639302.84</v>
      </c>
      <c r="G209" s="25"/>
      <c r="H209" s="25"/>
    </row>
    <row r="210" spans="1:8" ht="31.5">
      <c r="A210" s="143" t="s">
        <v>411</v>
      </c>
      <c r="B210" s="113" t="s">
        <v>327</v>
      </c>
      <c r="C210" s="138" t="s">
        <v>1066</v>
      </c>
      <c r="D210" s="134">
        <v>1639302.84</v>
      </c>
      <c r="E210" s="134">
        <v>0</v>
      </c>
      <c r="F210" s="135">
        <f t="shared" si="3"/>
        <v>1639302.84</v>
      </c>
      <c r="G210" s="25"/>
      <c r="H210" s="25"/>
    </row>
    <row r="211" spans="1:8" ht="15.75">
      <c r="A211" s="143" t="s">
        <v>514</v>
      </c>
      <c r="B211" s="113" t="s">
        <v>327</v>
      </c>
      <c r="C211" s="138" t="s">
        <v>1066</v>
      </c>
      <c r="D211" s="134">
        <v>1639302.84</v>
      </c>
      <c r="E211" s="134">
        <v>0</v>
      </c>
      <c r="F211" s="135">
        <f t="shared" si="3"/>
        <v>1639302.84</v>
      </c>
      <c r="G211" s="25"/>
      <c r="H211" s="25"/>
    </row>
    <row r="212" spans="1:8" ht="31.5">
      <c r="A212" s="143" t="s">
        <v>941</v>
      </c>
      <c r="B212" s="113" t="s">
        <v>327</v>
      </c>
      <c r="C212" s="138" t="s">
        <v>1067</v>
      </c>
      <c r="D212" s="134">
        <v>1360000</v>
      </c>
      <c r="E212" s="134">
        <v>0</v>
      </c>
      <c r="F212" s="135">
        <f t="shared" si="3"/>
        <v>1360000</v>
      </c>
      <c r="G212" s="25"/>
      <c r="H212" s="25"/>
    </row>
    <row r="213" spans="1:8" ht="31.5">
      <c r="A213" s="143" t="s">
        <v>411</v>
      </c>
      <c r="B213" s="113" t="s">
        <v>327</v>
      </c>
      <c r="C213" s="138" t="s">
        <v>1068</v>
      </c>
      <c r="D213" s="134">
        <v>1360000</v>
      </c>
      <c r="E213" s="134">
        <v>0</v>
      </c>
      <c r="F213" s="135">
        <f t="shared" si="3"/>
        <v>1360000</v>
      </c>
      <c r="G213" s="25"/>
      <c r="H213" s="25"/>
    </row>
    <row r="214" spans="1:8" ht="15.75">
      <c r="A214" s="143" t="s">
        <v>514</v>
      </c>
      <c r="B214" s="113" t="s">
        <v>327</v>
      </c>
      <c r="C214" s="138" t="s">
        <v>1068</v>
      </c>
      <c r="D214" s="134">
        <v>1360000</v>
      </c>
      <c r="E214" s="134">
        <v>0</v>
      </c>
      <c r="F214" s="135">
        <f t="shared" si="3"/>
        <v>1360000</v>
      </c>
      <c r="G214" s="25"/>
      <c r="H214" s="25"/>
    </row>
    <row r="215" spans="1:8" ht="78.75">
      <c r="A215" s="143" t="s">
        <v>942</v>
      </c>
      <c r="B215" s="113" t="s">
        <v>327</v>
      </c>
      <c r="C215" s="138" t="s">
        <v>1069</v>
      </c>
      <c r="D215" s="134">
        <v>1500000</v>
      </c>
      <c r="E215" s="134">
        <v>0</v>
      </c>
      <c r="F215" s="135">
        <f t="shared" si="3"/>
        <v>1500000</v>
      </c>
      <c r="G215" s="25"/>
      <c r="H215" s="25"/>
    </row>
    <row r="216" spans="1:8" ht="15.75">
      <c r="A216" s="143" t="s">
        <v>236</v>
      </c>
      <c r="B216" s="113" t="s">
        <v>327</v>
      </c>
      <c r="C216" s="138" t="s">
        <v>1070</v>
      </c>
      <c r="D216" s="134">
        <v>1500000</v>
      </c>
      <c r="E216" s="134">
        <v>0</v>
      </c>
      <c r="F216" s="135">
        <f t="shared" si="3"/>
        <v>1500000</v>
      </c>
      <c r="G216" s="25"/>
      <c r="H216" s="25"/>
    </row>
    <row r="217" spans="1:8" ht="15.75">
      <c r="A217" s="143" t="s">
        <v>826</v>
      </c>
      <c r="B217" s="113" t="s">
        <v>327</v>
      </c>
      <c r="C217" s="138" t="s">
        <v>1070</v>
      </c>
      <c r="D217" s="134">
        <v>1500000</v>
      </c>
      <c r="E217" s="134">
        <v>0</v>
      </c>
      <c r="F217" s="135">
        <f t="shared" si="3"/>
        <v>1500000</v>
      </c>
      <c r="G217" s="25"/>
      <c r="H217" s="25"/>
    </row>
    <row r="218" spans="1:8" ht="15.75">
      <c r="A218" s="148" t="s">
        <v>73</v>
      </c>
      <c r="B218" s="116" t="s">
        <v>327</v>
      </c>
      <c r="C218" s="149" t="s">
        <v>1258</v>
      </c>
      <c r="D218" s="150">
        <v>665916164.99000001</v>
      </c>
      <c r="E218" s="150">
        <v>94022252.819999993</v>
      </c>
      <c r="F218" s="151">
        <f t="shared" si="3"/>
        <v>571893912.17000008</v>
      </c>
      <c r="G218" s="25"/>
      <c r="H218" s="25"/>
    </row>
    <row r="219" spans="1:8" ht="15.75">
      <c r="A219" s="148" t="s">
        <v>416</v>
      </c>
      <c r="B219" s="116" t="s">
        <v>327</v>
      </c>
      <c r="C219" s="149" t="s">
        <v>669</v>
      </c>
      <c r="D219" s="150">
        <v>6929835.21</v>
      </c>
      <c r="E219" s="150">
        <v>342049.39</v>
      </c>
      <c r="F219" s="151">
        <f t="shared" si="3"/>
        <v>6587785.8200000003</v>
      </c>
      <c r="G219" s="25"/>
      <c r="H219" s="25"/>
    </row>
    <row r="220" spans="1:8" ht="38.25" customHeight="1">
      <c r="A220" s="143" t="s">
        <v>405</v>
      </c>
      <c r="B220" s="113" t="s">
        <v>327</v>
      </c>
      <c r="C220" s="138" t="s">
        <v>913</v>
      </c>
      <c r="D220" s="134">
        <v>5001953.07</v>
      </c>
      <c r="E220" s="134">
        <v>0</v>
      </c>
      <c r="F220" s="135">
        <f t="shared" si="3"/>
        <v>5001953.07</v>
      </c>
      <c r="G220" s="25"/>
      <c r="H220" s="25"/>
    </row>
    <row r="221" spans="1:8" ht="15.75">
      <c r="A221" s="143" t="s">
        <v>79</v>
      </c>
      <c r="B221" s="113" t="s">
        <v>327</v>
      </c>
      <c r="C221" s="138" t="s">
        <v>914</v>
      </c>
      <c r="D221" s="134">
        <v>5001953.07</v>
      </c>
      <c r="E221" s="134">
        <v>0</v>
      </c>
      <c r="F221" s="135">
        <f t="shared" si="3"/>
        <v>5001953.07</v>
      </c>
      <c r="G221" s="25"/>
      <c r="H221" s="25"/>
    </row>
    <row r="222" spans="1:8" ht="15.75">
      <c r="A222" s="143" t="s">
        <v>672</v>
      </c>
      <c r="B222" s="113" t="s">
        <v>327</v>
      </c>
      <c r="C222" s="138" t="s">
        <v>914</v>
      </c>
      <c r="D222" s="134">
        <v>5001953.07</v>
      </c>
      <c r="E222" s="134">
        <v>0</v>
      </c>
      <c r="F222" s="135">
        <f t="shared" si="3"/>
        <v>5001953.07</v>
      </c>
      <c r="G222" s="25"/>
      <c r="H222" s="25"/>
    </row>
    <row r="223" spans="1:8" ht="63">
      <c r="A223" s="143" t="s">
        <v>158</v>
      </c>
      <c r="B223" s="113" t="s">
        <v>327</v>
      </c>
      <c r="C223" s="138" t="s">
        <v>186</v>
      </c>
      <c r="D223" s="134">
        <v>1552065.45</v>
      </c>
      <c r="E223" s="134">
        <v>0</v>
      </c>
      <c r="F223" s="135">
        <f t="shared" si="3"/>
        <v>1552065.45</v>
      </c>
      <c r="G223" s="25"/>
      <c r="H223" s="25"/>
    </row>
    <row r="224" spans="1:8" ht="31.5">
      <c r="A224" s="143" t="s">
        <v>411</v>
      </c>
      <c r="B224" s="113" t="s">
        <v>327</v>
      </c>
      <c r="C224" s="138" t="s">
        <v>187</v>
      </c>
      <c r="D224" s="134">
        <v>1552065.45</v>
      </c>
      <c r="E224" s="134">
        <v>0</v>
      </c>
      <c r="F224" s="135">
        <f t="shared" si="3"/>
        <v>1552065.45</v>
      </c>
      <c r="G224" s="25"/>
      <c r="H224" s="25"/>
    </row>
    <row r="225" spans="1:8" ht="15.75">
      <c r="A225" s="143" t="s">
        <v>923</v>
      </c>
      <c r="B225" s="113" t="s">
        <v>327</v>
      </c>
      <c r="C225" s="138" t="s">
        <v>187</v>
      </c>
      <c r="D225" s="134">
        <v>1552065.45</v>
      </c>
      <c r="E225" s="134">
        <v>0</v>
      </c>
      <c r="F225" s="135">
        <f t="shared" si="3"/>
        <v>1552065.45</v>
      </c>
      <c r="G225" s="25"/>
      <c r="H225" s="25"/>
    </row>
    <row r="226" spans="1:8" ht="47.25">
      <c r="A226" s="143" t="s">
        <v>563</v>
      </c>
      <c r="B226" s="113" t="s">
        <v>327</v>
      </c>
      <c r="C226" s="138" t="s">
        <v>3</v>
      </c>
      <c r="D226" s="134">
        <v>375816.69</v>
      </c>
      <c r="E226" s="134">
        <v>342049.39</v>
      </c>
      <c r="F226" s="135">
        <f t="shared" si="3"/>
        <v>33767.299999999988</v>
      </c>
      <c r="G226" s="25"/>
      <c r="H226" s="25"/>
    </row>
    <row r="227" spans="1:8" ht="31.5">
      <c r="A227" s="143" t="s">
        <v>411</v>
      </c>
      <c r="B227" s="113" t="s">
        <v>327</v>
      </c>
      <c r="C227" s="138" t="s">
        <v>4</v>
      </c>
      <c r="D227" s="134">
        <v>253337.19</v>
      </c>
      <c r="E227" s="134">
        <v>219569.89</v>
      </c>
      <c r="F227" s="135">
        <f t="shared" si="3"/>
        <v>33767.299999999988</v>
      </c>
      <c r="G227" s="25"/>
      <c r="H227" s="25"/>
    </row>
    <row r="228" spans="1:8" ht="15.75">
      <c r="A228" s="143" t="s">
        <v>828</v>
      </c>
      <c r="B228" s="113" t="s">
        <v>327</v>
      </c>
      <c r="C228" s="138" t="s">
        <v>4</v>
      </c>
      <c r="D228" s="134">
        <v>219569.89</v>
      </c>
      <c r="E228" s="134">
        <v>219569.89</v>
      </c>
      <c r="F228" s="135">
        <f t="shared" si="3"/>
        <v>0</v>
      </c>
      <c r="G228" s="25"/>
      <c r="H228" s="25"/>
    </row>
    <row r="229" spans="1:8" ht="15.75">
      <c r="A229" s="143" t="s">
        <v>514</v>
      </c>
      <c r="B229" s="113" t="s">
        <v>327</v>
      </c>
      <c r="C229" s="138" t="s">
        <v>4</v>
      </c>
      <c r="D229" s="134">
        <v>33767.300000000003</v>
      </c>
      <c r="E229" s="134">
        <v>0</v>
      </c>
      <c r="F229" s="135">
        <f t="shared" si="3"/>
        <v>33767.300000000003</v>
      </c>
      <c r="G229" s="25"/>
      <c r="H229" s="25"/>
    </row>
    <row r="230" spans="1:8" ht="15.75">
      <c r="A230" s="143" t="s">
        <v>564</v>
      </c>
      <c r="B230" s="113" t="s">
        <v>327</v>
      </c>
      <c r="C230" s="138" t="s">
        <v>5</v>
      </c>
      <c r="D230" s="134">
        <v>122479.5</v>
      </c>
      <c r="E230" s="134">
        <v>122479.5</v>
      </c>
      <c r="F230" s="135">
        <f t="shared" si="3"/>
        <v>0</v>
      </c>
      <c r="G230" s="25"/>
      <c r="H230" s="25"/>
    </row>
    <row r="231" spans="1:8" ht="15.75">
      <c r="A231" s="143" t="s">
        <v>826</v>
      </c>
      <c r="B231" s="113" t="s">
        <v>327</v>
      </c>
      <c r="C231" s="138" t="s">
        <v>5</v>
      </c>
      <c r="D231" s="134">
        <v>122479.5</v>
      </c>
      <c r="E231" s="134">
        <v>122479.5</v>
      </c>
      <c r="F231" s="135">
        <f t="shared" si="3"/>
        <v>0</v>
      </c>
      <c r="G231" s="25"/>
      <c r="H231" s="25"/>
    </row>
    <row r="232" spans="1:8" ht="15.75">
      <c r="A232" s="148" t="s">
        <v>365</v>
      </c>
      <c r="B232" s="116" t="s">
        <v>327</v>
      </c>
      <c r="C232" s="149" t="s">
        <v>1259</v>
      </c>
      <c r="D232" s="150">
        <v>452476809.37</v>
      </c>
      <c r="E232" s="150">
        <v>67877303.569999993</v>
      </c>
      <c r="F232" s="151">
        <f t="shared" si="3"/>
        <v>384599505.80000001</v>
      </c>
      <c r="G232" s="25"/>
      <c r="H232" s="25"/>
    </row>
    <row r="233" spans="1:8" ht="31.5">
      <c r="A233" s="143" t="s">
        <v>943</v>
      </c>
      <c r="B233" s="113" t="s">
        <v>327</v>
      </c>
      <c r="C233" s="138" t="s">
        <v>21</v>
      </c>
      <c r="D233" s="134">
        <v>2512763.5099999998</v>
      </c>
      <c r="E233" s="134">
        <v>0</v>
      </c>
      <c r="F233" s="135">
        <f t="shared" si="3"/>
        <v>2512763.5099999998</v>
      </c>
      <c r="G233" s="25"/>
      <c r="H233" s="25"/>
    </row>
    <row r="234" spans="1:8" ht="31.5">
      <c r="A234" s="143" t="s">
        <v>411</v>
      </c>
      <c r="B234" s="113" t="s">
        <v>327</v>
      </c>
      <c r="C234" s="138" t="s">
        <v>22</v>
      </c>
      <c r="D234" s="134">
        <v>2512763.5099999998</v>
      </c>
      <c r="E234" s="134">
        <v>0</v>
      </c>
      <c r="F234" s="135">
        <f t="shared" si="3"/>
        <v>2512763.5099999998</v>
      </c>
      <c r="G234" s="25"/>
      <c r="H234" s="25"/>
    </row>
    <row r="235" spans="1:8" ht="15.75">
      <c r="A235" s="143" t="s">
        <v>322</v>
      </c>
      <c r="B235" s="113" t="s">
        <v>327</v>
      </c>
      <c r="C235" s="138" t="s">
        <v>22</v>
      </c>
      <c r="D235" s="134">
        <v>2512763.5099999998</v>
      </c>
      <c r="E235" s="134">
        <v>0</v>
      </c>
      <c r="F235" s="135">
        <f t="shared" si="3"/>
        <v>2512763.5099999998</v>
      </c>
      <c r="G235" s="25"/>
      <c r="H235" s="25"/>
    </row>
    <row r="236" spans="1:8" ht="31.5">
      <c r="A236" s="143" t="s">
        <v>903</v>
      </c>
      <c r="B236" s="113" t="s">
        <v>327</v>
      </c>
      <c r="C236" s="138" t="s">
        <v>1071</v>
      </c>
      <c r="D236" s="134">
        <v>15265822.48</v>
      </c>
      <c r="E236" s="134">
        <v>0</v>
      </c>
      <c r="F236" s="135">
        <f t="shared" si="3"/>
        <v>15265822.48</v>
      </c>
      <c r="G236" s="25"/>
      <c r="H236" s="25"/>
    </row>
    <row r="237" spans="1:8" ht="31.5">
      <c r="A237" s="143" t="s">
        <v>411</v>
      </c>
      <c r="B237" s="113" t="s">
        <v>327</v>
      </c>
      <c r="C237" s="138" t="s">
        <v>1072</v>
      </c>
      <c r="D237" s="134">
        <v>15265822.48</v>
      </c>
      <c r="E237" s="134">
        <v>0</v>
      </c>
      <c r="F237" s="135">
        <f t="shared" si="3"/>
        <v>15265822.48</v>
      </c>
      <c r="G237" s="25"/>
      <c r="H237" s="25"/>
    </row>
    <row r="238" spans="1:8" ht="15.75">
      <c r="A238" s="143" t="s">
        <v>828</v>
      </c>
      <c r="B238" s="113" t="s">
        <v>327</v>
      </c>
      <c r="C238" s="138" t="s">
        <v>1072</v>
      </c>
      <c r="D238" s="134">
        <v>13265822.48</v>
      </c>
      <c r="E238" s="134">
        <v>0</v>
      </c>
      <c r="F238" s="135">
        <f t="shared" si="3"/>
        <v>13265822.48</v>
      </c>
      <c r="G238" s="25"/>
      <c r="H238" s="25"/>
    </row>
    <row r="239" spans="1:8" ht="15.75">
      <c r="A239" s="143" t="s">
        <v>514</v>
      </c>
      <c r="B239" s="113" t="s">
        <v>327</v>
      </c>
      <c r="C239" s="138" t="s">
        <v>1072</v>
      </c>
      <c r="D239" s="134">
        <v>2000000</v>
      </c>
      <c r="E239" s="134">
        <v>0</v>
      </c>
      <c r="F239" s="135">
        <f t="shared" si="3"/>
        <v>2000000</v>
      </c>
      <c r="G239" s="25"/>
      <c r="H239" s="25"/>
    </row>
    <row r="240" spans="1:8" ht="15.75" customHeight="1">
      <c r="A240" s="143" t="s">
        <v>867</v>
      </c>
      <c r="B240" s="113" t="s">
        <v>327</v>
      </c>
      <c r="C240" s="138" t="s">
        <v>877</v>
      </c>
      <c r="D240" s="134">
        <v>2266666.67</v>
      </c>
      <c r="E240" s="134">
        <v>0</v>
      </c>
      <c r="F240" s="135">
        <f t="shared" si="3"/>
        <v>2266666.67</v>
      </c>
      <c r="G240" s="25"/>
      <c r="H240" s="25"/>
    </row>
    <row r="241" spans="1:8" ht="15.75">
      <c r="A241" s="143" t="s">
        <v>79</v>
      </c>
      <c r="B241" s="113" t="s">
        <v>327</v>
      </c>
      <c r="C241" s="138" t="s">
        <v>878</v>
      </c>
      <c r="D241" s="134">
        <v>2266666.67</v>
      </c>
      <c r="E241" s="134">
        <v>0</v>
      </c>
      <c r="F241" s="135">
        <f t="shared" si="3"/>
        <v>2266666.67</v>
      </c>
      <c r="G241" s="25"/>
      <c r="H241" s="25"/>
    </row>
    <row r="242" spans="1:8" ht="15.75">
      <c r="A242" s="143" t="s">
        <v>672</v>
      </c>
      <c r="B242" s="113" t="s">
        <v>327</v>
      </c>
      <c r="C242" s="138" t="s">
        <v>878</v>
      </c>
      <c r="D242" s="134">
        <v>2266666.67</v>
      </c>
      <c r="E242" s="134">
        <v>0</v>
      </c>
      <c r="F242" s="135">
        <f t="shared" si="3"/>
        <v>2266666.67</v>
      </c>
      <c r="G242" s="25"/>
      <c r="H242" s="25"/>
    </row>
    <row r="243" spans="1:8" ht="63">
      <c r="A243" s="143" t="s">
        <v>868</v>
      </c>
      <c r="B243" s="113" t="s">
        <v>327</v>
      </c>
      <c r="C243" s="138" t="s">
        <v>879</v>
      </c>
      <c r="D243" s="134">
        <v>98001098.780000001</v>
      </c>
      <c r="E243" s="134">
        <v>0</v>
      </c>
      <c r="F243" s="135">
        <f t="shared" si="3"/>
        <v>98001098.780000001</v>
      </c>
      <c r="G243" s="25"/>
      <c r="H243" s="25"/>
    </row>
    <row r="244" spans="1:8" ht="31.5">
      <c r="A244" s="143" t="s">
        <v>411</v>
      </c>
      <c r="B244" s="113" t="s">
        <v>327</v>
      </c>
      <c r="C244" s="138" t="s">
        <v>880</v>
      </c>
      <c r="D244" s="134">
        <v>98001098.780000001</v>
      </c>
      <c r="E244" s="134">
        <v>0</v>
      </c>
      <c r="F244" s="135">
        <f t="shared" si="3"/>
        <v>98001098.780000001</v>
      </c>
      <c r="G244" s="25"/>
      <c r="H244" s="25"/>
    </row>
    <row r="245" spans="1:8" ht="15.75">
      <c r="A245" s="143" t="s">
        <v>514</v>
      </c>
      <c r="B245" s="113" t="s">
        <v>327</v>
      </c>
      <c r="C245" s="138" t="s">
        <v>880</v>
      </c>
      <c r="D245" s="134">
        <v>98001098.780000001</v>
      </c>
      <c r="E245" s="134">
        <v>0</v>
      </c>
      <c r="F245" s="135">
        <f t="shared" si="3"/>
        <v>98001098.780000001</v>
      </c>
      <c r="G245" s="25"/>
      <c r="H245" s="25"/>
    </row>
    <row r="246" spans="1:8" ht="31.5">
      <c r="A246" s="143" t="s">
        <v>406</v>
      </c>
      <c r="B246" s="113" t="s">
        <v>327</v>
      </c>
      <c r="C246" s="138" t="s">
        <v>915</v>
      </c>
      <c r="D246" s="134">
        <v>5472884.9800000004</v>
      </c>
      <c r="E246" s="134">
        <v>0</v>
      </c>
      <c r="F246" s="135">
        <f t="shared" si="3"/>
        <v>5472884.9800000004</v>
      </c>
      <c r="G246" s="25"/>
      <c r="H246" s="25"/>
    </row>
    <row r="247" spans="1:8" ht="31.5">
      <c r="A247" s="143" t="s">
        <v>411</v>
      </c>
      <c r="B247" s="113" t="s">
        <v>327</v>
      </c>
      <c r="C247" s="138" t="s">
        <v>188</v>
      </c>
      <c r="D247" s="134">
        <v>2466139.69</v>
      </c>
      <c r="E247" s="134">
        <v>0</v>
      </c>
      <c r="F247" s="135">
        <f t="shared" si="3"/>
        <v>2466139.69</v>
      </c>
      <c r="G247" s="25"/>
      <c r="H247" s="25"/>
    </row>
    <row r="248" spans="1:8" ht="15.75">
      <c r="A248" s="143" t="s">
        <v>514</v>
      </c>
      <c r="B248" s="113" t="s">
        <v>327</v>
      </c>
      <c r="C248" s="138" t="s">
        <v>188</v>
      </c>
      <c r="D248" s="134">
        <v>1697660</v>
      </c>
      <c r="E248" s="134">
        <v>0</v>
      </c>
      <c r="F248" s="135">
        <f t="shared" si="3"/>
        <v>1697660</v>
      </c>
      <c r="G248" s="25"/>
      <c r="H248" s="25"/>
    </row>
    <row r="249" spans="1:8" ht="15.75">
      <c r="A249" s="143" t="s">
        <v>672</v>
      </c>
      <c r="B249" s="113" t="s">
        <v>327</v>
      </c>
      <c r="C249" s="138" t="s">
        <v>188</v>
      </c>
      <c r="D249" s="134">
        <v>768479.69</v>
      </c>
      <c r="E249" s="134">
        <v>0</v>
      </c>
      <c r="F249" s="135">
        <f t="shared" si="3"/>
        <v>768479.69</v>
      </c>
      <c r="G249" s="25"/>
      <c r="H249" s="25"/>
    </row>
    <row r="250" spans="1:8" ht="15.75">
      <c r="A250" s="143" t="s">
        <v>79</v>
      </c>
      <c r="B250" s="113" t="s">
        <v>327</v>
      </c>
      <c r="C250" s="138" t="s">
        <v>916</v>
      </c>
      <c r="D250" s="134">
        <v>3006745.29</v>
      </c>
      <c r="E250" s="134">
        <v>0</v>
      </c>
      <c r="F250" s="135">
        <f t="shared" si="3"/>
        <v>3006745.29</v>
      </c>
      <c r="G250" s="25"/>
      <c r="H250" s="25"/>
    </row>
    <row r="251" spans="1:8" ht="15.75">
      <c r="A251" s="143" t="s">
        <v>672</v>
      </c>
      <c r="B251" s="113" t="s">
        <v>327</v>
      </c>
      <c r="C251" s="138" t="s">
        <v>916</v>
      </c>
      <c r="D251" s="134">
        <v>3006745.29</v>
      </c>
      <c r="E251" s="134">
        <v>0</v>
      </c>
      <c r="F251" s="135">
        <f t="shared" si="3"/>
        <v>3006745.29</v>
      </c>
      <c r="G251" s="25"/>
      <c r="H251" s="25"/>
    </row>
    <row r="252" spans="1:8" ht="31.5">
      <c r="A252" s="143" t="s">
        <v>406</v>
      </c>
      <c r="B252" s="113" t="s">
        <v>327</v>
      </c>
      <c r="C252" s="138" t="s">
        <v>917</v>
      </c>
      <c r="D252" s="134">
        <v>284210500</v>
      </c>
      <c r="E252" s="134">
        <v>54695932.920000002</v>
      </c>
      <c r="F252" s="135">
        <f t="shared" si="3"/>
        <v>229514567.07999998</v>
      </c>
      <c r="G252" s="25"/>
      <c r="H252" s="25"/>
    </row>
    <row r="253" spans="1:8" ht="15.75">
      <c r="A253" s="143" t="s">
        <v>79</v>
      </c>
      <c r="B253" s="113" t="s">
        <v>327</v>
      </c>
      <c r="C253" s="138" t="s">
        <v>918</v>
      </c>
      <c r="D253" s="134">
        <v>284210500</v>
      </c>
      <c r="E253" s="134">
        <v>54695932.920000002</v>
      </c>
      <c r="F253" s="135">
        <f t="shared" si="3"/>
        <v>229514567.07999998</v>
      </c>
      <c r="G253" s="25"/>
      <c r="H253" s="25"/>
    </row>
    <row r="254" spans="1:8" ht="15.75">
      <c r="A254" s="143" t="s">
        <v>322</v>
      </c>
      <c r="B254" s="113" t="s">
        <v>327</v>
      </c>
      <c r="C254" s="138" t="s">
        <v>918</v>
      </c>
      <c r="D254" s="134">
        <v>284210500</v>
      </c>
      <c r="E254" s="134">
        <v>54695932.920000002</v>
      </c>
      <c r="F254" s="135">
        <f t="shared" si="3"/>
        <v>229514567.07999998</v>
      </c>
      <c r="G254" s="25"/>
      <c r="H254" s="25"/>
    </row>
    <row r="255" spans="1:8" ht="31.5">
      <c r="A255" s="143" t="s">
        <v>406</v>
      </c>
      <c r="B255" s="113" t="s">
        <v>327</v>
      </c>
      <c r="C255" s="138" t="s">
        <v>919</v>
      </c>
      <c r="D255" s="134">
        <v>31578983</v>
      </c>
      <c r="E255" s="134">
        <v>7656280.7000000002</v>
      </c>
      <c r="F255" s="135">
        <f t="shared" si="3"/>
        <v>23922702.300000001</v>
      </c>
      <c r="G255" s="25"/>
      <c r="H255" s="25"/>
    </row>
    <row r="256" spans="1:8" ht="15.75">
      <c r="A256" s="143" t="s">
        <v>79</v>
      </c>
      <c r="B256" s="113" t="s">
        <v>327</v>
      </c>
      <c r="C256" s="138" t="s">
        <v>920</v>
      </c>
      <c r="D256" s="134">
        <v>31578983</v>
      </c>
      <c r="E256" s="134">
        <v>7656280.7000000002</v>
      </c>
      <c r="F256" s="135">
        <f t="shared" si="3"/>
        <v>23922702.300000001</v>
      </c>
      <c r="G256" s="25"/>
      <c r="H256" s="25"/>
    </row>
    <row r="257" spans="1:8" ht="15.75">
      <c r="A257" s="143" t="s">
        <v>322</v>
      </c>
      <c r="B257" s="113" t="s">
        <v>327</v>
      </c>
      <c r="C257" s="138" t="s">
        <v>920</v>
      </c>
      <c r="D257" s="134">
        <v>31578983</v>
      </c>
      <c r="E257" s="134">
        <v>7656280.7000000002</v>
      </c>
      <c r="F257" s="135">
        <f t="shared" si="3"/>
        <v>23922702.300000001</v>
      </c>
      <c r="G257" s="25"/>
      <c r="H257" s="25"/>
    </row>
    <row r="258" spans="1:8" ht="63">
      <c r="A258" s="143" t="s">
        <v>230</v>
      </c>
      <c r="B258" s="113" t="s">
        <v>327</v>
      </c>
      <c r="C258" s="138" t="s">
        <v>65</v>
      </c>
      <c r="D258" s="134">
        <v>7643000</v>
      </c>
      <c r="E258" s="134">
        <v>0</v>
      </c>
      <c r="F258" s="135">
        <f t="shared" si="3"/>
        <v>7643000</v>
      </c>
      <c r="G258" s="25"/>
      <c r="H258" s="25"/>
    </row>
    <row r="259" spans="1:8" ht="47.25">
      <c r="A259" s="143" t="s">
        <v>331</v>
      </c>
      <c r="B259" s="113" t="s">
        <v>327</v>
      </c>
      <c r="C259" s="138" t="s">
        <v>66</v>
      </c>
      <c r="D259" s="134">
        <v>7643000</v>
      </c>
      <c r="E259" s="134">
        <v>0</v>
      </c>
      <c r="F259" s="135">
        <f t="shared" si="3"/>
        <v>7643000</v>
      </c>
      <c r="G259" s="25"/>
      <c r="H259" s="25"/>
    </row>
    <row r="260" spans="1:8" ht="47.25">
      <c r="A260" s="143" t="s">
        <v>900</v>
      </c>
      <c r="B260" s="113" t="s">
        <v>327</v>
      </c>
      <c r="C260" s="138" t="s">
        <v>66</v>
      </c>
      <c r="D260" s="134">
        <v>7643000</v>
      </c>
      <c r="E260" s="134">
        <v>0</v>
      </c>
      <c r="F260" s="135">
        <f t="shared" si="3"/>
        <v>7643000</v>
      </c>
      <c r="G260" s="25"/>
      <c r="H260" s="25"/>
    </row>
    <row r="261" spans="1:8" ht="31.5">
      <c r="A261" s="143" t="s">
        <v>944</v>
      </c>
      <c r="B261" s="113" t="s">
        <v>327</v>
      </c>
      <c r="C261" s="138" t="s">
        <v>814</v>
      </c>
      <c r="D261" s="134">
        <v>5525089.9500000002</v>
      </c>
      <c r="E261" s="134">
        <v>5525089.9500000002</v>
      </c>
      <c r="F261" s="135">
        <f t="shared" si="3"/>
        <v>0</v>
      </c>
      <c r="G261" s="25"/>
      <c r="H261" s="25"/>
    </row>
    <row r="262" spans="1:8" ht="31.5">
      <c r="A262" s="143" t="s">
        <v>411</v>
      </c>
      <c r="B262" s="113" t="s">
        <v>327</v>
      </c>
      <c r="C262" s="138" t="s">
        <v>815</v>
      </c>
      <c r="D262" s="134">
        <v>5525089.9500000002</v>
      </c>
      <c r="E262" s="134">
        <v>5525089.9500000002</v>
      </c>
      <c r="F262" s="135">
        <f t="shared" si="3"/>
        <v>0</v>
      </c>
      <c r="G262" s="25"/>
      <c r="H262" s="25"/>
    </row>
    <row r="263" spans="1:8" ht="15.75">
      <c r="A263" s="143" t="s">
        <v>514</v>
      </c>
      <c r="B263" s="113" t="s">
        <v>327</v>
      </c>
      <c r="C263" s="138" t="s">
        <v>815</v>
      </c>
      <c r="D263" s="134">
        <v>5525089.9500000002</v>
      </c>
      <c r="E263" s="134">
        <v>5525089.9500000002</v>
      </c>
      <c r="F263" s="135">
        <f t="shared" si="3"/>
        <v>0</v>
      </c>
      <c r="G263" s="25"/>
      <c r="H263" s="25"/>
    </row>
    <row r="264" spans="1:8" ht="15.75">
      <c r="A264" s="148" t="s">
        <v>366</v>
      </c>
      <c r="B264" s="116" t="s">
        <v>327</v>
      </c>
      <c r="C264" s="149" t="s">
        <v>1260</v>
      </c>
      <c r="D264" s="150">
        <v>176825530.58000001</v>
      </c>
      <c r="E264" s="150">
        <v>9800212.6400000006</v>
      </c>
      <c r="F264" s="151">
        <f t="shared" si="3"/>
        <v>167025317.94</v>
      </c>
      <c r="G264" s="25"/>
      <c r="H264" s="25"/>
    </row>
    <row r="265" spans="1:8" ht="15.75">
      <c r="A265" s="143" t="s">
        <v>984</v>
      </c>
      <c r="B265" s="113" t="s">
        <v>327</v>
      </c>
      <c r="C265" s="138" t="s">
        <v>1261</v>
      </c>
      <c r="D265" s="134">
        <v>14684029.85</v>
      </c>
      <c r="E265" s="134">
        <v>5299827.58</v>
      </c>
      <c r="F265" s="135">
        <f t="shared" ref="F265:F328" si="4">D265-E265</f>
        <v>9384202.2699999996</v>
      </c>
      <c r="G265" s="25"/>
      <c r="H265" s="25"/>
    </row>
    <row r="266" spans="1:8" ht="31.5">
      <c r="A266" s="143" t="s">
        <v>411</v>
      </c>
      <c r="B266" s="113" t="s">
        <v>327</v>
      </c>
      <c r="C266" s="138" t="s">
        <v>776</v>
      </c>
      <c r="D266" s="134">
        <v>14684029.85</v>
      </c>
      <c r="E266" s="134">
        <v>5299827.58</v>
      </c>
      <c r="F266" s="135">
        <f t="shared" si="4"/>
        <v>9384202.2699999996</v>
      </c>
      <c r="G266" s="25"/>
      <c r="H266" s="25"/>
    </row>
    <row r="267" spans="1:8" ht="15.75">
      <c r="A267" s="143" t="s">
        <v>828</v>
      </c>
      <c r="B267" s="113" t="s">
        <v>327</v>
      </c>
      <c r="C267" s="138" t="s">
        <v>776</v>
      </c>
      <c r="D267" s="134">
        <v>10777738.880000001</v>
      </c>
      <c r="E267" s="134">
        <v>5051084.78</v>
      </c>
      <c r="F267" s="135">
        <f t="shared" si="4"/>
        <v>5726654.1000000006</v>
      </c>
      <c r="G267" s="25"/>
      <c r="H267" s="25"/>
    </row>
    <row r="268" spans="1:8" ht="31.5">
      <c r="A268" s="143" t="s">
        <v>272</v>
      </c>
      <c r="B268" s="113" t="s">
        <v>327</v>
      </c>
      <c r="C268" s="138" t="s">
        <v>776</v>
      </c>
      <c r="D268" s="134">
        <v>127886.64</v>
      </c>
      <c r="E268" s="134">
        <v>0</v>
      </c>
      <c r="F268" s="135">
        <f t="shared" si="4"/>
        <v>127886.64</v>
      </c>
      <c r="G268" s="25"/>
      <c r="H268" s="25"/>
    </row>
    <row r="269" spans="1:8" ht="15.75">
      <c r="A269" s="143" t="s">
        <v>923</v>
      </c>
      <c r="B269" s="113" t="s">
        <v>327</v>
      </c>
      <c r="C269" s="138" t="s">
        <v>776</v>
      </c>
      <c r="D269" s="134">
        <v>3219681.53</v>
      </c>
      <c r="E269" s="134">
        <v>0</v>
      </c>
      <c r="F269" s="135">
        <f t="shared" si="4"/>
        <v>3219681.53</v>
      </c>
      <c r="G269" s="25"/>
      <c r="H269" s="25"/>
    </row>
    <row r="270" spans="1:8" ht="15.75">
      <c r="A270" s="143" t="s">
        <v>322</v>
      </c>
      <c r="B270" s="113" t="s">
        <v>327</v>
      </c>
      <c r="C270" s="138" t="s">
        <v>776</v>
      </c>
      <c r="D270" s="134">
        <v>309980</v>
      </c>
      <c r="E270" s="134">
        <v>0</v>
      </c>
      <c r="F270" s="135">
        <f t="shared" si="4"/>
        <v>309980</v>
      </c>
      <c r="G270" s="25"/>
      <c r="H270" s="25"/>
    </row>
    <row r="271" spans="1:8" ht="15.75">
      <c r="A271" s="143" t="s">
        <v>827</v>
      </c>
      <c r="B271" s="113" t="s">
        <v>327</v>
      </c>
      <c r="C271" s="138" t="s">
        <v>776</v>
      </c>
      <c r="D271" s="134">
        <v>248742.8</v>
      </c>
      <c r="E271" s="134">
        <v>248742.8</v>
      </c>
      <c r="F271" s="135">
        <f t="shared" si="4"/>
        <v>0</v>
      </c>
      <c r="G271" s="25"/>
      <c r="H271" s="25"/>
    </row>
    <row r="272" spans="1:8" ht="15.75">
      <c r="A272" s="143" t="s">
        <v>985</v>
      </c>
      <c r="B272" s="113" t="s">
        <v>327</v>
      </c>
      <c r="C272" s="138" t="s">
        <v>1262</v>
      </c>
      <c r="D272" s="134">
        <v>33458673.640000001</v>
      </c>
      <c r="E272" s="134">
        <v>2059035.12</v>
      </c>
      <c r="F272" s="135">
        <f t="shared" si="4"/>
        <v>31399638.52</v>
      </c>
      <c r="G272" s="25"/>
      <c r="H272" s="25"/>
    </row>
    <row r="273" spans="1:8" ht="31.5">
      <c r="A273" s="143" t="s">
        <v>411</v>
      </c>
      <c r="B273" s="113" t="s">
        <v>327</v>
      </c>
      <c r="C273" s="138" t="s">
        <v>777</v>
      </c>
      <c r="D273" s="134">
        <v>33458673.640000001</v>
      </c>
      <c r="E273" s="134">
        <v>2059035.12</v>
      </c>
      <c r="F273" s="135">
        <f t="shared" si="4"/>
        <v>31399638.52</v>
      </c>
      <c r="G273" s="25"/>
      <c r="H273" s="25"/>
    </row>
    <row r="274" spans="1:8" ht="15.75">
      <c r="A274" s="143" t="s">
        <v>828</v>
      </c>
      <c r="B274" s="113" t="s">
        <v>327</v>
      </c>
      <c r="C274" s="138" t="s">
        <v>777</v>
      </c>
      <c r="D274" s="134">
        <v>580741.34</v>
      </c>
      <c r="E274" s="134">
        <v>0</v>
      </c>
      <c r="F274" s="135">
        <f t="shared" si="4"/>
        <v>580741.34</v>
      </c>
      <c r="G274" s="25"/>
      <c r="H274" s="25"/>
    </row>
    <row r="275" spans="1:8" ht="15.75">
      <c r="A275" s="143" t="s">
        <v>923</v>
      </c>
      <c r="B275" s="113" t="s">
        <v>327</v>
      </c>
      <c r="C275" s="138" t="s">
        <v>777</v>
      </c>
      <c r="D275" s="134">
        <v>26048041.789999999</v>
      </c>
      <c r="E275" s="134">
        <v>1582035.12</v>
      </c>
      <c r="F275" s="135">
        <f t="shared" si="4"/>
        <v>24466006.669999998</v>
      </c>
      <c r="G275" s="25"/>
      <c r="H275" s="25"/>
    </row>
    <row r="276" spans="1:8" ht="15.75">
      <c r="A276" s="143" t="s">
        <v>514</v>
      </c>
      <c r="B276" s="113" t="s">
        <v>327</v>
      </c>
      <c r="C276" s="138" t="s">
        <v>777</v>
      </c>
      <c r="D276" s="134">
        <v>6674140.5099999998</v>
      </c>
      <c r="E276" s="134">
        <v>477000</v>
      </c>
      <c r="F276" s="135">
        <f t="shared" si="4"/>
        <v>6197140.5099999998</v>
      </c>
      <c r="G276" s="25"/>
      <c r="H276" s="25"/>
    </row>
    <row r="277" spans="1:8" ht="15.75">
      <c r="A277" s="143" t="s">
        <v>322</v>
      </c>
      <c r="B277" s="113" t="s">
        <v>327</v>
      </c>
      <c r="C277" s="138" t="s">
        <v>777</v>
      </c>
      <c r="D277" s="134">
        <v>155750</v>
      </c>
      <c r="E277" s="134">
        <v>0</v>
      </c>
      <c r="F277" s="135">
        <f t="shared" si="4"/>
        <v>155750</v>
      </c>
      <c r="G277" s="25"/>
      <c r="H277" s="25"/>
    </row>
    <row r="278" spans="1:8" ht="31.5">
      <c r="A278" s="143" t="s">
        <v>784</v>
      </c>
      <c r="B278" s="113" t="s">
        <v>327</v>
      </c>
      <c r="C278" s="138" t="s">
        <v>23</v>
      </c>
      <c r="D278" s="134">
        <v>1848922.99</v>
      </c>
      <c r="E278" s="134">
        <v>0</v>
      </c>
      <c r="F278" s="135">
        <f t="shared" si="4"/>
        <v>1848922.99</v>
      </c>
      <c r="G278" s="25"/>
      <c r="H278" s="25"/>
    </row>
    <row r="279" spans="1:8" ht="31.5">
      <c r="A279" s="143" t="s">
        <v>411</v>
      </c>
      <c r="B279" s="113" t="s">
        <v>327</v>
      </c>
      <c r="C279" s="138" t="s">
        <v>24</v>
      </c>
      <c r="D279" s="134">
        <v>1848922.99</v>
      </c>
      <c r="E279" s="134">
        <v>0</v>
      </c>
      <c r="F279" s="135">
        <f t="shared" si="4"/>
        <v>1848922.99</v>
      </c>
      <c r="G279" s="25"/>
      <c r="H279" s="25"/>
    </row>
    <row r="280" spans="1:8" ht="15.75">
      <c r="A280" s="143" t="s">
        <v>923</v>
      </c>
      <c r="B280" s="113" t="s">
        <v>327</v>
      </c>
      <c r="C280" s="138" t="s">
        <v>24</v>
      </c>
      <c r="D280" s="134">
        <v>1786031.44</v>
      </c>
      <c r="E280" s="134">
        <v>0</v>
      </c>
      <c r="F280" s="135">
        <f t="shared" si="4"/>
        <v>1786031.44</v>
      </c>
      <c r="G280" s="25"/>
      <c r="H280" s="25"/>
    </row>
    <row r="281" spans="1:8" ht="15.75">
      <c r="A281" s="143" t="s">
        <v>318</v>
      </c>
      <c r="B281" s="113" t="s">
        <v>327</v>
      </c>
      <c r="C281" s="138" t="s">
        <v>24</v>
      </c>
      <c r="D281" s="134">
        <v>52991.55</v>
      </c>
      <c r="E281" s="134">
        <v>0</v>
      </c>
      <c r="F281" s="135">
        <f t="shared" si="4"/>
        <v>52991.55</v>
      </c>
      <c r="G281" s="25"/>
      <c r="H281" s="25"/>
    </row>
    <row r="282" spans="1:8" ht="15.75">
      <c r="A282" s="143" t="s">
        <v>827</v>
      </c>
      <c r="B282" s="113" t="s">
        <v>327</v>
      </c>
      <c r="C282" s="138" t="s">
        <v>24</v>
      </c>
      <c r="D282" s="134">
        <v>9900</v>
      </c>
      <c r="E282" s="134">
        <v>0</v>
      </c>
      <c r="F282" s="135">
        <f t="shared" si="4"/>
        <v>9900</v>
      </c>
      <c r="G282" s="25"/>
      <c r="H282" s="25"/>
    </row>
    <row r="283" spans="1:8" ht="47.25">
      <c r="A283" s="143" t="s">
        <v>140</v>
      </c>
      <c r="B283" s="113" t="s">
        <v>327</v>
      </c>
      <c r="C283" s="138" t="s">
        <v>921</v>
      </c>
      <c r="D283" s="134">
        <v>266604.98</v>
      </c>
      <c r="E283" s="134">
        <v>0</v>
      </c>
      <c r="F283" s="135">
        <f t="shared" si="4"/>
        <v>266604.98</v>
      </c>
      <c r="G283" s="25"/>
      <c r="H283" s="25"/>
    </row>
    <row r="284" spans="1:8" ht="31.5">
      <c r="A284" s="143" t="s">
        <v>411</v>
      </c>
      <c r="B284" s="113" t="s">
        <v>327</v>
      </c>
      <c r="C284" s="138" t="s">
        <v>922</v>
      </c>
      <c r="D284" s="134">
        <v>266604.98</v>
      </c>
      <c r="E284" s="134">
        <v>0</v>
      </c>
      <c r="F284" s="135">
        <f t="shared" si="4"/>
        <v>266604.98</v>
      </c>
      <c r="G284" s="25"/>
      <c r="H284" s="25"/>
    </row>
    <row r="285" spans="1:8" ht="15.75">
      <c r="A285" s="143" t="s">
        <v>923</v>
      </c>
      <c r="B285" s="113" t="s">
        <v>327</v>
      </c>
      <c r="C285" s="138" t="s">
        <v>922</v>
      </c>
      <c r="D285" s="134">
        <v>266604.98</v>
      </c>
      <c r="E285" s="134">
        <v>0</v>
      </c>
      <c r="F285" s="135">
        <f t="shared" si="4"/>
        <v>266604.98</v>
      </c>
      <c r="G285" s="25"/>
      <c r="H285" s="25"/>
    </row>
    <row r="286" spans="1:8" ht="63">
      <c r="A286" s="143" t="s">
        <v>869</v>
      </c>
      <c r="B286" s="113" t="s">
        <v>327</v>
      </c>
      <c r="C286" s="138" t="s">
        <v>881</v>
      </c>
      <c r="D286" s="134">
        <v>8723823.6400000006</v>
      </c>
      <c r="E286" s="134">
        <v>0</v>
      </c>
      <c r="F286" s="135">
        <f t="shared" si="4"/>
        <v>8723823.6400000006</v>
      </c>
      <c r="G286" s="25"/>
      <c r="H286" s="25"/>
    </row>
    <row r="287" spans="1:8" ht="31.5">
      <c r="A287" s="143" t="s">
        <v>411</v>
      </c>
      <c r="B287" s="113" t="s">
        <v>327</v>
      </c>
      <c r="C287" s="138" t="s">
        <v>882</v>
      </c>
      <c r="D287" s="134">
        <v>8723823.6400000006</v>
      </c>
      <c r="E287" s="134">
        <v>0</v>
      </c>
      <c r="F287" s="135">
        <f t="shared" si="4"/>
        <v>8723823.6400000006</v>
      </c>
      <c r="G287" s="25"/>
      <c r="H287" s="25"/>
    </row>
    <row r="288" spans="1:8" ht="15.75">
      <c r="A288" s="143" t="s">
        <v>923</v>
      </c>
      <c r="B288" s="113" t="s">
        <v>327</v>
      </c>
      <c r="C288" s="138" t="s">
        <v>882</v>
      </c>
      <c r="D288" s="134">
        <v>8723823.6400000006</v>
      </c>
      <c r="E288" s="134">
        <v>0</v>
      </c>
      <c r="F288" s="135">
        <f t="shared" si="4"/>
        <v>8723823.6400000006</v>
      </c>
      <c r="G288" s="25"/>
      <c r="H288" s="25"/>
    </row>
    <row r="289" spans="1:8" ht="47.25">
      <c r="A289" s="143" t="s">
        <v>870</v>
      </c>
      <c r="B289" s="113" t="s">
        <v>327</v>
      </c>
      <c r="C289" s="138" t="s">
        <v>762</v>
      </c>
      <c r="D289" s="134">
        <v>5789470</v>
      </c>
      <c r="E289" s="134">
        <v>0</v>
      </c>
      <c r="F289" s="135">
        <f t="shared" si="4"/>
        <v>5789470</v>
      </c>
      <c r="G289" s="25"/>
      <c r="H289" s="25"/>
    </row>
    <row r="290" spans="1:8" ht="31.5">
      <c r="A290" s="143" t="s">
        <v>411</v>
      </c>
      <c r="B290" s="113" t="s">
        <v>327</v>
      </c>
      <c r="C290" s="138" t="s">
        <v>763</v>
      </c>
      <c r="D290" s="134">
        <v>5789470</v>
      </c>
      <c r="E290" s="134">
        <v>0</v>
      </c>
      <c r="F290" s="135">
        <f t="shared" si="4"/>
        <v>5789470</v>
      </c>
      <c r="G290" s="25"/>
      <c r="H290" s="25"/>
    </row>
    <row r="291" spans="1:8" ht="15.75">
      <c r="A291" s="143" t="s">
        <v>923</v>
      </c>
      <c r="B291" s="113" t="s">
        <v>327</v>
      </c>
      <c r="C291" s="138" t="s">
        <v>763</v>
      </c>
      <c r="D291" s="134">
        <v>5789470</v>
      </c>
      <c r="E291" s="134">
        <v>0</v>
      </c>
      <c r="F291" s="135">
        <f t="shared" si="4"/>
        <v>5789470</v>
      </c>
      <c r="G291" s="25"/>
      <c r="H291" s="25"/>
    </row>
    <row r="292" spans="1:8" ht="15.75">
      <c r="A292" s="143" t="s">
        <v>1174</v>
      </c>
      <c r="B292" s="113" t="s">
        <v>327</v>
      </c>
      <c r="C292" s="138" t="s">
        <v>1175</v>
      </c>
      <c r="D292" s="134">
        <v>368772.63</v>
      </c>
      <c r="E292" s="134">
        <v>0</v>
      </c>
      <c r="F292" s="135">
        <f t="shared" si="4"/>
        <v>368772.63</v>
      </c>
      <c r="G292" s="25"/>
      <c r="H292" s="25"/>
    </row>
    <row r="293" spans="1:8" ht="31.5">
      <c r="A293" s="143" t="s">
        <v>411</v>
      </c>
      <c r="B293" s="113" t="s">
        <v>327</v>
      </c>
      <c r="C293" s="138" t="s">
        <v>1176</v>
      </c>
      <c r="D293" s="134">
        <v>368772.63</v>
      </c>
      <c r="E293" s="134">
        <v>0</v>
      </c>
      <c r="F293" s="135">
        <f t="shared" si="4"/>
        <v>368772.63</v>
      </c>
      <c r="G293" s="25"/>
      <c r="H293" s="25"/>
    </row>
    <row r="294" spans="1:8" ht="15.75">
      <c r="A294" s="143" t="s">
        <v>923</v>
      </c>
      <c r="B294" s="113" t="s">
        <v>327</v>
      </c>
      <c r="C294" s="138" t="s">
        <v>1176</v>
      </c>
      <c r="D294" s="134">
        <v>368772.63</v>
      </c>
      <c r="E294" s="134">
        <v>0</v>
      </c>
      <c r="F294" s="135">
        <f t="shared" si="4"/>
        <v>368772.63</v>
      </c>
      <c r="G294" s="25"/>
      <c r="H294" s="25"/>
    </row>
    <row r="295" spans="1:8" ht="141.75">
      <c r="A295" s="143" t="s">
        <v>619</v>
      </c>
      <c r="B295" s="113" t="s">
        <v>327</v>
      </c>
      <c r="C295" s="138" t="s">
        <v>189</v>
      </c>
      <c r="D295" s="134">
        <v>66500000</v>
      </c>
      <c r="E295" s="134">
        <v>0</v>
      </c>
      <c r="F295" s="135">
        <f t="shared" si="4"/>
        <v>66500000</v>
      </c>
      <c r="G295" s="25"/>
      <c r="H295" s="25"/>
    </row>
    <row r="296" spans="1:8" ht="31.5">
      <c r="A296" s="143" t="s">
        <v>411</v>
      </c>
      <c r="B296" s="113" t="s">
        <v>327</v>
      </c>
      <c r="C296" s="138" t="s">
        <v>190</v>
      </c>
      <c r="D296" s="134">
        <v>66500000</v>
      </c>
      <c r="E296" s="134">
        <v>0</v>
      </c>
      <c r="F296" s="135">
        <f t="shared" si="4"/>
        <v>66500000</v>
      </c>
      <c r="G296" s="25"/>
      <c r="H296" s="25"/>
    </row>
    <row r="297" spans="1:8" ht="15.75">
      <c r="A297" s="143" t="s">
        <v>923</v>
      </c>
      <c r="B297" s="113" t="s">
        <v>327</v>
      </c>
      <c r="C297" s="138" t="s">
        <v>190</v>
      </c>
      <c r="D297" s="134">
        <v>66500000</v>
      </c>
      <c r="E297" s="134">
        <v>0</v>
      </c>
      <c r="F297" s="135">
        <f t="shared" si="4"/>
        <v>66500000</v>
      </c>
      <c r="G297" s="25"/>
      <c r="H297" s="25"/>
    </row>
    <row r="298" spans="1:8" ht="33.75" customHeight="1">
      <c r="A298" s="143" t="s">
        <v>620</v>
      </c>
      <c r="B298" s="113" t="s">
        <v>327</v>
      </c>
      <c r="C298" s="138" t="s">
        <v>1073</v>
      </c>
      <c r="D298" s="134">
        <v>4210530</v>
      </c>
      <c r="E298" s="134">
        <v>0</v>
      </c>
      <c r="F298" s="135">
        <f t="shared" si="4"/>
        <v>4210530</v>
      </c>
      <c r="G298" s="25"/>
      <c r="H298" s="25"/>
    </row>
    <row r="299" spans="1:8" ht="31.5">
      <c r="A299" s="143" t="s">
        <v>411</v>
      </c>
      <c r="B299" s="113" t="s">
        <v>327</v>
      </c>
      <c r="C299" s="138" t="s">
        <v>1074</v>
      </c>
      <c r="D299" s="134">
        <v>4210530</v>
      </c>
      <c r="E299" s="134">
        <v>0</v>
      </c>
      <c r="F299" s="135">
        <f t="shared" si="4"/>
        <v>4210530</v>
      </c>
      <c r="G299" s="25"/>
      <c r="H299" s="25"/>
    </row>
    <row r="300" spans="1:8" ht="15.75">
      <c r="A300" s="143" t="s">
        <v>923</v>
      </c>
      <c r="B300" s="113" t="s">
        <v>327</v>
      </c>
      <c r="C300" s="138" t="s">
        <v>1074</v>
      </c>
      <c r="D300" s="134">
        <v>4210530</v>
      </c>
      <c r="E300" s="134">
        <v>0</v>
      </c>
      <c r="F300" s="135">
        <f t="shared" si="4"/>
        <v>4210530</v>
      </c>
      <c r="G300" s="25"/>
      <c r="H300" s="25"/>
    </row>
    <row r="301" spans="1:8" ht="47.25">
      <c r="A301" s="143" t="s">
        <v>141</v>
      </c>
      <c r="B301" s="113" t="s">
        <v>327</v>
      </c>
      <c r="C301" s="138" t="s">
        <v>1075</v>
      </c>
      <c r="D301" s="134">
        <v>3423748.94</v>
      </c>
      <c r="E301" s="134">
        <v>1631749.94</v>
      </c>
      <c r="F301" s="135">
        <f t="shared" si="4"/>
        <v>1791999</v>
      </c>
      <c r="G301" s="25"/>
      <c r="H301" s="25"/>
    </row>
    <row r="302" spans="1:8" ht="31.5">
      <c r="A302" s="143" t="s">
        <v>411</v>
      </c>
      <c r="B302" s="113" t="s">
        <v>327</v>
      </c>
      <c r="C302" s="138" t="s">
        <v>1076</v>
      </c>
      <c r="D302" s="134">
        <v>3423748.94</v>
      </c>
      <c r="E302" s="134">
        <v>1631749.94</v>
      </c>
      <c r="F302" s="135">
        <f t="shared" si="4"/>
        <v>1791999</v>
      </c>
      <c r="G302" s="25"/>
      <c r="H302" s="25"/>
    </row>
    <row r="303" spans="1:8" ht="15.75">
      <c r="A303" s="143" t="s">
        <v>514</v>
      </c>
      <c r="B303" s="113" t="s">
        <v>327</v>
      </c>
      <c r="C303" s="138" t="s">
        <v>1076</v>
      </c>
      <c r="D303" s="134">
        <v>3423748.94</v>
      </c>
      <c r="E303" s="134">
        <v>1631749.94</v>
      </c>
      <c r="F303" s="135">
        <f t="shared" si="4"/>
        <v>1791999</v>
      </c>
      <c r="G303" s="25"/>
      <c r="H303" s="25"/>
    </row>
    <row r="304" spans="1:8" ht="47.25">
      <c r="A304" s="143" t="s">
        <v>141</v>
      </c>
      <c r="B304" s="113" t="s">
        <v>327</v>
      </c>
      <c r="C304" s="138" t="s">
        <v>1077</v>
      </c>
      <c r="D304" s="134">
        <v>30326350</v>
      </c>
      <c r="E304" s="134">
        <v>0</v>
      </c>
      <c r="F304" s="135">
        <f t="shared" si="4"/>
        <v>30326350</v>
      </c>
      <c r="G304" s="25"/>
      <c r="H304" s="25"/>
    </row>
    <row r="305" spans="1:8" ht="31.5">
      <c r="A305" s="143" t="s">
        <v>411</v>
      </c>
      <c r="B305" s="113" t="s">
        <v>327</v>
      </c>
      <c r="C305" s="138" t="s">
        <v>1078</v>
      </c>
      <c r="D305" s="134">
        <v>30326350</v>
      </c>
      <c r="E305" s="134">
        <v>0</v>
      </c>
      <c r="F305" s="135">
        <f t="shared" si="4"/>
        <v>30326350</v>
      </c>
      <c r="G305" s="25"/>
      <c r="H305" s="25"/>
    </row>
    <row r="306" spans="1:8" ht="15.75">
      <c r="A306" s="143" t="s">
        <v>923</v>
      </c>
      <c r="B306" s="113" t="s">
        <v>327</v>
      </c>
      <c r="C306" s="138" t="s">
        <v>1078</v>
      </c>
      <c r="D306" s="134">
        <v>30326350</v>
      </c>
      <c r="E306" s="134">
        <v>0</v>
      </c>
      <c r="F306" s="135">
        <f t="shared" si="4"/>
        <v>30326350</v>
      </c>
      <c r="G306" s="25"/>
      <c r="H306" s="25"/>
    </row>
    <row r="307" spans="1:8" ht="63">
      <c r="A307" s="143" t="s">
        <v>871</v>
      </c>
      <c r="B307" s="113" t="s">
        <v>327</v>
      </c>
      <c r="C307" s="138" t="s">
        <v>883</v>
      </c>
      <c r="D307" s="134">
        <v>281457.46999999997</v>
      </c>
      <c r="E307" s="134">
        <v>0</v>
      </c>
      <c r="F307" s="135">
        <f t="shared" si="4"/>
        <v>281457.46999999997</v>
      </c>
      <c r="G307" s="25"/>
      <c r="H307" s="25"/>
    </row>
    <row r="308" spans="1:8" ht="15.75">
      <c r="A308" s="143" t="s">
        <v>79</v>
      </c>
      <c r="B308" s="113" t="s">
        <v>327</v>
      </c>
      <c r="C308" s="138" t="s">
        <v>884</v>
      </c>
      <c r="D308" s="134">
        <v>281457.46999999997</v>
      </c>
      <c r="E308" s="134">
        <v>0</v>
      </c>
      <c r="F308" s="135">
        <f t="shared" si="4"/>
        <v>281457.46999999997</v>
      </c>
      <c r="G308" s="25"/>
      <c r="H308" s="25"/>
    </row>
    <row r="309" spans="1:8" ht="15.75">
      <c r="A309" s="143" t="s">
        <v>672</v>
      </c>
      <c r="B309" s="113" t="s">
        <v>327</v>
      </c>
      <c r="C309" s="138" t="s">
        <v>884</v>
      </c>
      <c r="D309" s="134">
        <v>281457.46999999997</v>
      </c>
      <c r="E309" s="134">
        <v>0</v>
      </c>
      <c r="F309" s="135">
        <f t="shared" si="4"/>
        <v>281457.46999999997</v>
      </c>
      <c r="G309" s="25"/>
      <c r="H309" s="25"/>
    </row>
    <row r="310" spans="1:8" ht="141.75">
      <c r="A310" s="143" t="s">
        <v>908</v>
      </c>
      <c r="B310" s="113" t="s">
        <v>327</v>
      </c>
      <c r="C310" s="138" t="s">
        <v>1079</v>
      </c>
      <c r="D310" s="134">
        <v>5419491.04</v>
      </c>
      <c r="E310" s="134">
        <v>0</v>
      </c>
      <c r="F310" s="135">
        <f t="shared" si="4"/>
        <v>5419491.04</v>
      </c>
      <c r="G310" s="25"/>
      <c r="H310" s="25"/>
    </row>
    <row r="311" spans="1:8" ht="15.75">
      <c r="A311" s="143" t="s">
        <v>79</v>
      </c>
      <c r="B311" s="113" t="s">
        <v>327</v>
      </c>
      <c r="C311" s="138" t="s">
        <v>1080</v>
      </c>
      <c r="D311" s="134">
        <v>5419491.04</v>
      </c>
      <c r="E311" s="134">
        <v>0</v>
      </c>
      <c r="F311" s="135">
        <f t="shared" si="4"/>
        <v>5419491.04</v>
      </c>
      <c r="G311" s="25"/>
      <c r="H311" s="25"/>
    </row>
    <row r="312" spans="1:8" ht="15.75">
      <c r="A312" s="143" t="s">
        <v>322</v>
      </c>
      <c r="B312" s="113" t="s">
        <v>327</v>
      </c>
      <c r="C312" s="138" t="s">
        <v>1080</v>
      </c>
      <c r="D312" s="134">
        <v>5419491.04</v>
      </c>
      <c r="E312" s="134">
        <v>0</v>
      </c>
      <c r="F312" s="135">
        <f t="shared" si="4"/>
        <v>5419491.04</v>
      </c>
      <c r="G312" s="25"/>
      <c r="H312" s="25"/>
    </row>
    <row r="313" spans="1:8" ht="31.5">
      <c r="A313" s="143" t="s">
        <v>142</v>
      </c>
      <c r="B313" s="113" t="s">
        <v>327</v>
      </c>
      <c r="C313" s="138" t="s">
        <v>1081</v>
      </c>
      <c r="D313" s="134">
        <v>713681.8</v>
      </c>
      <c r="E313" s="134">
        <v>0</v>
      </c>
      <c r="F313" s="135">
        <f t="shared" si="4"/>
        <v>713681.8</v>
      </c>
      <c r="G313" s="25"/>
      <c r="H313" s="25"/>
    </row>
    <row r="314" spans="1:8" ht="15.75">
      <c r="A314" s="143" t="s">
        <v>79</v>
      </c>
      <c r="B314" s="113" t="s">
        <v>327</v>
      </c>
      <c r="C314" s="138" t="s">
        <v>1082</v>
      </c>
      <c r="D314" s="134">
        <v>713681.8</v>
      </c>
      <c r="E314" s="134">
        <v>0</v>
      </c>
      <c r="F314" s="135">
        <f t="shared" si="4"/>
        <v>713681.8</v>
      </c>
      <c r="G314" s="25"/>
      <c r="H314" s="25"/>
    </row>
    <row r="315" spans="1:8" ht="15.75">
      <c r="A315" s="143" t="s">
        <v>322</v>
      </c>
      <c r="B315" s="113" t="s">
        <v>327</v>
      </c>
      <c r="C315" s="138" t="s">
        <v>1082</v>
      </c>
      <c r="D315" s="134">
        <v>713681.8</v>
      </c>
      <c r="E315" s="134">
        <v>0</v>
      </c>
      <c r="F315" s="135">
        <f t="shared" si="4"/>
        <v>713681.8</v>
      </c>
      <c r="G315" s="25"/>
      <c r="H315" s="25"/>
    </row>
    <row r="316" spans="1:8" ht="31.5">
      <c r="A316" s="143" t="s">
        <v>785</v>
      </c>
      <c r="B316" s="113" t="s">
        <v>327</v>
      </c>
      <c r="C316" s="138" t="s">
        <v>25</v>
      </c>
      <c r="D316" s="134">
        <v>809973.6</v>
      </c>
      <c r="E316" s="134">
        <v>809600</v>
      </c>
      <c r="F316" s="135">
        <f t="shared" si="4"/>
        <v>373.59999999997672</v>
      </c>
      <c r="G316" s="25"/>
      <c r="H316" s="25"/>
    </row>
    <row r="317" spans="1:8" ht="31.5">
      <c r="A317" s="143" t="s">
        <v>411</v>
      </c>
      <c r="B317" s="113" t="s">
        <v>327</v>
      </c>
      <c r="C317" s="138" t="s">
        <v>26</v>
      </c>
      <c r="D317" s="134">
        <v>809973.6</v>
      </c>
      <c r="E317" s="134">
        <v>809600</v>
      </c>
      <c r="F317" s="135">
        <f t="shared" si="4"/>
        <v>373.59999999997672</v>
      </c>
      <c r="G317" s="25"/>
      <c r="H317" s="25"/>
    </row>
    <row r="318" spans="1:8" ht="15.75">
      <c r="A318" s="143" t="s">
        <v>827</v>
      </c>
      <c r="B318" s="113" t="s">
        <v>327</v>
      </c>
      <c r="C318" s="138" t="s">
        <v>26</v>
      </c>
      <c r="D318" s="134">
        <v>809973.6</v>
      </c>
      <c r="E318" s="134">
        <v>809600</v>
      </c>
      <c r="F318" s="135">
        <f t="shared" si="4"/>
        <v>373.59999999997672</v>
      </c>
      <c r="G318" s="25"/>
      <c r="H318" s="25"/>
    </row>
    <row r="319" spans="1:8" ht="31.5">
      <c r="A319" s="148" t="s">
        <v>522</v>
      </c>
      <c r="B319" s="116" t="s">
        <v>327</v>
      </c>
      <c r="C319" s="149" t="s">
        <v>1184</v>
      </c>
      <c r="D319" s="150">
        <v>29683989.829999998</v>
      </c>
      <c r="E319" s="150">
        <v>16002687.220000001</v>
      </c>
      <c r="F319" s="151">
        <f t="shared" si="4"/>
        <v>13681302.609999998</v>
      </c>
      <c r="G319" s="25"/>
      <c r="H319" s="25"/>
    </row>
    <row r="320" spans="1:8" ht="31.5">
      <c r="A320" s="143" t="s">
        <v>268</v>
      </c>
      <c r="B320" s="113" t="s">
        <v>327</v>
      </c>
      <c r="C320" s="138" t="s">
        <v>1185</v>
      </c>
      <c r="D320" s="134">
        <v>29042295.829999998</v>
      </c>
      <c r="E320" s="134">
        <v>15673578.220000001</v>
      </c>
      <c r="F320" s="135">
        <f t="shared" si="4"/>
        <v>13368717.609999998</v>
      </c>
      <c r="G320" s="25"/>
      <c r="H320" s="25"/>
    </row>
    <row r="321" spans="1:8" ht="15.75">
      <c r="A321" s="143" t="s">
        <v>413</v>
      </c>
      <c r="B321" s="113" t="s">
        <v>327</v>
      </c>
      <c r="C321" s="138" t="s">
        <v>778</v>
      </c>
      <c r="D321" s="134">
        <v>23542040.57</v>
      </c>
      <c r="E321" s="134">
        <v>13036180.189999999</v>
      </c>
      <c r="F321" s="135">
        <f t="shared" si="4"/>
        <v>10505860.380000001</v>
      </c>
      <c r="G321" s="25"/>
      <c r="H321" s="25"/>
    </row>
    <row r="322" spans="1:8" ht="15.75">
      <c r="A322" s="143" t="s">
        <v>510</v>
      </c>
      <c r="B322" s="113" t="s">
        <v>327</v>
      </c>
      <c r="C322" s="138" t="s">
        <v>778</v>
      </c>
      <c r="D322" s="134">
        <v>17983354.890000001</v>
      </c>
      <c r="E322" s="134">
        <v>10613779.83</v>
      </c>
      <c r="F322" s="135">
        <f t="shared" si="4"/>
        <v>7369575.0600000005</v>
      </c>
      <c r="G322" s="25"/>
      <c r="H322" s="25"/>
    </row>
    <row r="323" spans="1:8" ht="15.75">
      <c r="A323" s="143" t="s">
        <v>511</v>
      </c>
      <c r="B323" s="113" t="s">
        <v>327</v>
      </c>
      <c r="C323" s="138" t="s">
        <v>778</v>
      </c>
      <c r="D323" s="134">
        <v>5430973.1799999997</v>
      </c>
      <c r="E323" s="134">
        <v>2366560.19</v>
      </c>
      <c r="F323" s="135">
        <f t="shared" si="4"/>
        <v>3064412.9899999998</v>
      </c>
      <c r="G323" s="25"/>
      <c r="H323" s="25"/>
    </row>
    <row r="324" spans="1:8" ht="15.75">
      <c r="A324" s="143" t="s">
        <v>514</v>
      </c>
      <c r="B324" s="113" t="s">
        <v>327</v>
      </c>
      <c r="C324" s="138" t="s">
        <v>778</v>
      </c>
      <c r="D324" s="134">
        <v>34914</v>
      </c>
      <c r="E324" s="134">
        <v>2630</v>
      </c>
      <c r="F324" s="135">
        <f t="shared" si="4"/>
        <v>32284</v>
      </c>
      <c r="G324" s="25"/>
      <c r="H324" s="25"/>
    </row>
    <row r="325" spans="1:8" ht="31.5">
      <c r="A325" s="143" t="s">
        <v>512</v>
      </c>
      <c r="B325" s="113" t="s">
        <v>327</v>
      </c>
      <c r="C325" s="138" t="s">
        <v>778</v>
      </c>
      <c r="D325" s="134">
        <v>92798.5</v>
      </c>
      <c r="E325" s="134">
        <v>53210.17</v>
      </c>
      <c r="F325" s="135">
        <f t="shared" si="4"/>
        <v>39588.33</v>
      </c>
      <c r="G325" s="25"/>
      <c r="H325" s="25"/>
    </row>
    <row r="326" spans="1:8" ht="31.5">
      <c r="A326" s="143" t="s">
        <v>411</v>
      </c>
      <c r="B326" s="113" t="s">
        <v>327</v>
      </c>
      <c r="C326" s="138" t="s">
        <v>779</v>
      </c>
      <c r="D326" s="134">
        <v>3805377.26</v>
      </c>
      <c r="E326" s="134">
        <v>1141608.03</v>
      </c>
      <c r="F326" s="135">
        <f t="shared" si="4"/>
        <v>2663769.2299999995</v>
      </c>
      <c r="G326" s="25"/>
      <c r="H326" s="25"/>
    </row>
    <row r="327" spans="1:8" ht="15.75">
      <c r="A327" s="143" t="s">
        <v>825</v>
      </c>
      <c r="B327" s="113" t="s">
        <v>327</v>
      </c>
      <c r="C327" s="138" t="s">
        <v>779</v>
      </c>
      <c r="D327" s="134">
        <v>98969.37</v>
      </c>
      <c r="E327" s="134">
        <v>33162.550000000003</v>
      </c>
      <c r="F327" s="135">
        <f t="shared" si="4"/>
        <v>65806.819999999992</v>
      </c>
      <c r="G327" s="25"/>
      <c r="H327" s="25"/>
    </row>
    <row r="328" spans="1:8" ht="15.75">
      <c r="A328" s="143" t="s">
        <v>555</v>
      </c>
      <c r="B328" s="113" t="s">
        <v>327</v>
      </c>
      <c r="C328" s="138" t="s">
        <v>779</v>
      </c>
      <c r="D328" s="134">
        <v>450133.76000000001</v>
      </c>
      <c r="E328" s="134">
        <v>14000</v>
      </c>
      <c r="F328" s="135">
        <f t="shared" si="4"/>
        <v>436133.76</v>
      </c>
      <c r="G328" s="25"/>
      <c r="H328" s="25"/>
    </row>
    <row r="329" spans="1:8" ht="15.75">
      <c r="A329" s="143" t="s">
        <v>828</v>
      </c>
      <c r="B329" s="113" t="s">
        <v>327</v>
      </c>
      <c r="C329" s="138" t="s">
        <v>779</v>
      </c>
      <c r="D329" s="134">
        <v>436708.21</v>
      </c>
      <c r="E329" s="134">
        <v>177210.69</v>
      </c>
      <c r="F329" s="135">
        <f t="shared" ref="F329:F392" si="5">D329-E329</f>
        <v>259497.52000000002</v>
      </c>
      <c r="G329" s="25"/>
      <c r="H329" s="25"/>
    </row>
    <row r="330" spans="1:8" ht="37.5" customHeight="1">
      <c r="A330" s="143" t="s">
        <v>923</v>
      </c>
      <c r="B330" s="113" t="s">
        <v>327</v>
      </c>
      <c r="C330" s="138" t="s">
        <v>779</v>
      </c>
      <c r="D330" s="134">
        <v>840657.08</v>
      </c>
      <c r="E330" s="134">
        <v>375540.42</v>
      </c>
      <c r="F330" s="135">
        <f t="shared" si="5"/>
        <v>465116.66</v>
      </c>
      <c r="G330" s="25"/>
      <c r="H330" s="25"/>
    </row>
    <row r="331" spans="1:8" ht="15.75">
      <c r="A331" s="143" t="s">
        <v>514</v>
      </c>
      <c r="B331" s="113" t="s">
        <v>327</v>
      </c>
      <c r="C331" s="138" t="s">
        <v>779</v>
      </c>
      <c r="D331" s="134">
        <v>485048.61</v>
      </c>
      <c r="E331" s="134">
        <v>103295</v>
      </c>
      <c r="F331" s="135">
        <f t="shared" si="5"/>
        <v>381753.61</v>
      </c>
      <c r="G331" s="25"/>
      <c r="H331" s="25"/>
    </row>
    <row r="332" spans="1:8" ht="15.75">
      <c r="A332" s="143" t="s">
        <v>273</v>
      </c>
      <c r="B332" s="113" t="s">
        <v>327</v>
      </c>
      <c r="C332" s="138" t="s">
        <v>779</v>
      </c>
      <c r="D332" s="134">
        <v>10360.620000000001</v>
      </c>
      <c r="E332" s="134">
        <v>4379.57</v>
      </c>
      <c r="F332" s="135">
        <f t="shared" si="5"/>
        <v>5981.0500000000011</v>
      </c>
      <c r="G332" s="25"/>
      <c r="H332" s="25"/>
    </row>
    <row r="333" spans="1:8" ht="15.75">
      <c r="A333" s="143" t="s">
        <v>322</v>
      </c>
      <c r="B333" s="113" t="s">
        <v>327</v>
      </c>
      <c r="C333" s="138" t="s">
        <v>779</v>
      </c>
      <c r="D333" s="134">
        <v>183271.26</v>
      </c>
      <c r="E333" s="134">
        <v>2500</v>
      </c>
      <c r="F333" s="135">
        <f t="shared" si="5"/>
        <v>180771.26</v>
      </c>
      <c r="G333" s="25"/>
      <c r="H333" s="25"/>
    </row>
    <row r="334" spans="1:8" ht="15.75">
      <c r="A334" s="143" t="s">
        <v>274</v>
      </c>
      <c r="B334" s="113" t="s">
        <v>327</v>
      </c>
      <c r="C334" s="138" t="s">
        <v>779</v>
      </c>
      <c r="D334" s="134">
        <v>784836</v>
      </c>
      <c r="E334" s="134">
        <v>253644.79999999999</v>
      </c>
      <c r="F334" s="135">
        <f t="shared" si="5"/>
        <v>531191.19999999995</v>
      </c>
      <c r="G334" s="25"/>
      <c r="H334" s="25"/>
    </row>
    <row r="335" spans="1:8" ht="15.75">
      <c r="A335" s="143" t="s">
        <v>318</v>
      </c>
      <c r="B335" s="113" t="s">
        <v>327</v>
      </c>
      <c r="C335" s="138" t="s">
        <v>779</v>
      </c>
      <c r="D335" s="134">
        <v>1257.46</v>
      </c>
      <c r="E335" s="134">
        <v>0</v>
      </c>
      <c r="F335" s="135">
        <f t="shared" si="5"/>
        <v>1257.46</v>
      </c>
      <c r="G335" s="25"/>
      <c r="H335" s="25"/>
    </row>
    <row r="336" spans="1:8" ht="15.75">
      <c r="A336" s="143" t="s">
        <v>556</v>
      </c>
      <c r="B336" s="113" t="s">
        <v>327</v>
      </c>
      <c r="C336" s="138" t="s">
        <v>779</v>
      </c>
      <c r="D336" s="134">
        <v>100460.89</v>
      </c>
      <c r="E336" s="134">
        <v>0</v>
      </c>
      <c r="F336" s="135">
        <f t="shared" si="5"/>
        <v>100460.89</v>
      </c>
      <c r="G336" s="25"/>
      <c r="H336" s="25"/>
    </row>
    <row r="337" spans="1:8" ht="15.75">
      <c r="A337" s="143" t="s">
        <v>827</v>
      </c>
      <c r="B337" s="113" t="s">
        <v>327</v>
      </c>
      <c r="C337" s="138" t="s">
        <v>779</v>
      </c>
      <c r="D337" s="134">
        <v>413674</v>
      </c>
      <c r="E337" s="134">
        <v>177875</v>
      </c>
      <c r="F337" s="135">
        <f t="shared" si="5"/>
        <v>235799</v>
      </c>
      <c r="G337" s="25"/>
      <c r="H337" s="25"/>
    </row>
    <row r="338" spans="1:8" ht="15.75">
      <c r="A338" s="143" t="s">
        <v>564</v>
      </c>
      <c r="B338" s="113" t="s">
        <v>327</v>
      </c>
      <c r="C338" s="138" t="s">
        <v>122</v>
      </c>
      <c r="D338" s="134">
        <v>1389822</v>
      </c>
      <c r="E338" s="134">
        <v>1288994</v>
      </c>
      <c r="F338" s="135">
        <f t="shared" si="5"/>
        <v>100828</v>
      </c>
      <c r="G338" s="25"/>
      <c r="H338" s="25"/>
    </row>
    <row r="339" spans="1:8" ht="31.5">
      <c r="A339" s="143" t="s">
        <v>113</v>
      </c>
      <c r="B339" s="113" t="s">
        <v>327</v>
      </c>
      <c r="C339" s="138" t="s">
        <v>122</v>
      </c>
      <c r="D339" s="134">
        <v>1263360</v>
      </c>
      <c r="E339" s="134">
        <v>1263360</v>
      </c>
      <c r="F339" s="135">
        <f t="shared" si="5"/>
        <v>0</v>
      </c>
      <c r="G339" s="25"/>
      <c r="H339" s="25"/>
    </row>
    <row r="340" spans="1:8" ht="48.75" customHeight="1">
      <c r="A340" s="143" t="s">
        <v>826</v>
      </c>
      <c r="B340" s="113" t="s">
        <v>327</v>
      </c>
      <c r="C340" s="138" t="s">
        <v>122</v>
      </c>
      <c r="D340" s="134">
        <v>126462</v>
      </c>
      <c r="E340" s="134">
        <v>25634</v>
      </c>
      <c r="F340" s="135">
        <f t="shared" si="5"/>
        <v>100828</v>
      </c>
      <c r="G340" s="25"/>
      <c r="H340" s="25"/>
    </row>
    <row r="341" spans="1:8" ht="15.75">
      <c r="A341" s="143" t="s">
        <v>412</v>
      </c>
      <c r="B341" s="113" t="s">
        <v>327</v>
      </c>
      <c r="C341" s="138" t="s">
        <v>1227</v>
      </c>
      <c r="D341" s="134">
        <v>305056</v>
      </c>
      <c r="E341" s="134">
        <v>206796</v>
      </c>
      <c r="F341" s="135">
        <f t="shared" si="5"/>
        <v>98260</v>
      </c>
      <c r="G341" s="25"/>
      <c r="H341" s="25"/>
    </row>
    <row r="342" spans="1:8" ht="15.75">
      <c r="A342" s="143" t="s">
        <v>276</v>
      </c>
      <c r="B342" s="113" t="s">
        <v>327</v>
      </c>
      <c r="C342" s="138" t="s">
        <v>1227</v>
      </c>
      <c r="D342" s="134">
        <v>105056</v>
      </c>
      <c r="E342" s="134">
        <v>6796</v>
      </c>
      <c r="F342" s="135">
        <f t="shared" si="5"/>
        <v>98260</v>
      </c>
      <c r="G342" s="25"/>
      <c r="H342" s="25"/>
    </row>
    <row r="343" spans="1:8" ht="15.75">
      <c r="A343" s="143" t="s">
        <v>621</v>
      </c>
      <c r="B343" s="113" t="s">
        <v>327</v>
      </c>
      <c r="C343" s="138" t="s">
        <v>1227</v>
      </c>
      <c r="D343" s="134">
        <v>200000</v>
      </c>
      <c r="E343" s="134">
        <v>200000</v>
      </c>
      <c r="F343" s="135">
        <f t="shared" si="5"/>
        <v>0</v>
      </c>
      <c r="G343" s="25"/>
      <c r="H343" s="25"/>
    </row>
    <row r="344" spans="1:8" ht="63">
      <c r="A344" s="143" t="s">
        <v>230</v>
      </c>
      <c r="B344" s="113" t="s">
        <v>327</v>
      </c>
      <c r="C344" s="138" t="s">
        <v>52</v>
      </c>
      <c r="D344" s="134">
        <v>641694</v>
      </c>
      <c r="E344" s="134">
        <v>329109</v>
      </c>
      <c r="F344" s="135">
        <f t="shared" si="5"/>
        <v>312585</v>
      </c>
      <c r="G344" s="25"/>
      <c r="H344" s="25"/>
    </row>
    <row r="345" spans="1:8" ht="31.5">
      <c r="A345" s="143" t="s">
        <v>411</v>
      </c>
      <c r="B345" s="113" t="s">
        <v>327</v>
      </c>
      <c r="C345" s="138" t="s">
        <v>1228</v>
      </c>
      <c r="D345" s="134">
        <v>641694</v>
      </c>
      <c r="E345" s="134">
        <v>329109</v>
      </c>
      <c r="F345" s="135">
        <f t="shared" si="5"/>
        <v>312585</v>
      </c>
      <c r="G345" s="25"/>
      <c r="H345" s="25"/>
    </row>
    <row r="346" spans="1:8" ht="15.75">
      <c r="A346" s="143" t="s">
        <v>514</v>
      </c>
      <c r="B346" s="113" t="s">
        <v>327</v>
      </c>
      <c r="C346" s="138" t="s">
        <v>1228</v>
      </c>
      <c r="D346" s="134">
        <v>641694</v>
      </c>
      <c r="E346" s="134">
        <v>329109</v>
      </c>
      <c r="F346" s="135">
        <f t="shared" si="5"/>
        <v>312585</v>
      </c>
      <c r="G346" s="25"/>
      <c r="H346" s="25"/>
    </row>
    <row r="347" spans="1:8" ht="15.75">
      <c r="A347" s="148" t="s">
        <v>987</v>
      </c>
      <c r="B347" s="116" t="s">
        <v>327</v>
      </c>
      <c r="C347" s="149" t="s">
        <v>1186</v>
      </c>
      <c r="D347" s="150">
        <v>3708601.64</v>
      </c>
      <c r="E347" s="150">
        <v>0</v>
      </c>
      <c r="F347" s="151">
        <f t="shared" si="5"/>
        <v>3708601.64</v>
      </c>
      <c r="G347" s="25"/>
      <c r="H347" s="25"/>
    </row>
    <row r="348" spans="1:8" ht="15.75">
      <c r="A348" s="148" t="s">
        <v>223</v>
      </c>
      <c r="B348" s="116" t="s">
        <v>327</v>
      </c>
      <c r="C348" s="149" t="s">
        <v>572</v>
      </c>
      <c r="D348" s="150">
        <v>3708601.64</v>
      </c>
      <c r="E348" s="150">
        <v>0</v>
      </c>
      <c r="F348" s="151">
        <f t="shared" si="5"/>
        <v>3708601.64</v>
      </c>
      <c r="G348" s="25"/>
      <c r="H348" s="25"/>
    </row>
    <row r="349" spans="1:8" ht="94.5">
      <c r="A349" s="143" t="s">
        <v>143</v>
      </c>
      <c r="B349" s="113" t="s">
        <v>327</v>
      </c>
      <c r="C349" s="138" t="s">
        <v>573</v>
      </c>
      <c r="D349" s="134">
        <v>117506.46</v>
      </c>
      <c r="E349" s="134">
        <v>0</v>
      </c>
      <c r="F349" s="135">
        <f t="shared" si="5"/>
        <v>117506.46</v>
      </c>
      <c r="G349" s="25"/>
      <c r="H349" s="25"/>
    </row>
    <row r="350" spans="1:8" ht="31.5">
      <c r="A350" s="143" t="s">
        <v>411</v>
      </c>
      <c r="B350" s="113" t="s">
        <v>327</v>
      </c>
      <c r="C350" s="138" t="s">
        <v>1229</v>
      </c>
      <c r="D350" s="134">
        <v>117506.46</v>
      </c>
      <c r="E350" s="134">
        <v>0</v>
      </c>
      <c r="F350" s="135">
        <f t="shared" si="5"/>
        <v>117506.46</v>
      </c>
      <c r="G350" s="25"/>
      <c r="H350" s="25"/>
    </row>
    <row r="351" spans="1:8" ht="15.75">
      <c r="A351" s="143" t="s">
        <v>514</v>
      </c>
      <c r="B351" s="113" t="s">
        <v>327</v>
      </c>
      <c r="C351" s="138" t="s">
        <v>1229</v>
      </c>
      <c r="D351" s="134">
        <v>117506.46</v>
      </c>
      <c r="E351" s="134">
        <v>0</v>
      </c>
      <c r="F351" s="135">
        <f t="shared" si="5"/>
        <v>117506.46</v>
      </c>
      <c r="G351" s="25"/>
      <c r="H351" s="25"/>
    </row>
    <row r="352" spans="1:8" ht="15.75">
      <c r="A352" s="143" t="s">
        <v>985</v>
      </c>
      <c r="B352" s="113" t="s">
        <v>327</v>
      </c>
      <c r="C352" s="138" t="s">
        <v>6</v>
      </c>
      <c r="D352" s="134">
        <v>3591095.18</v>
      </c>
      <c r="E352" s="134">
        <v>0</v>
      </c>
      <c r="F352" s="135">
        <f t="shared" si="5"/>
        <v>3591095.18</v>
      </c>
      <c r="G352" s="25"/>
      <c r="H352" s="25"/>
    </row>
    <row r="353" spans="1:8" ht="31.5">
      <c r="A353" s="143" t="s">
        <v>411</v>
      </c>
      <c r="B353" s="113" t="s">
        <v>327</v>
      </c>
      <c r="C353" s="138" t="s">
        <v>7</v>
      </c>
      <c r="D353" s="134">
        <v>3591095.18</v>
      </c>
      <c r="E353" s="134">
        <v>0</v>
      </c>
      <c r="F353" s="135">
        <f t="shared" si="5"/>
        <v>3591095.18</v>
      </c>
      <c r="G353" s="25"/>
      <c r="H353" s="25"/>
    </row>
    <row r="354" spans="1:8" ht="15.75">
      <c r="A354" s="143" t="s">
        <v>514</v>
      </c>
      <c r="B354" s="113" t="s">
        <v>327</v>
      </c>
      <c r="C354" s="138" t="s">
        <v>7</v>
      </c>
      <c r="D354" s="134">
        <v>3591095.18</v>
      </c>
      <c r="E354" s="134">
        <v>0</v>
      </c>
      <c r="F354" s="135">
        <f t="shared" si="5"/>
        <v>3591095.18</v>
      </c>
      <c r="G354" s="25"/>
      <c r="H354" s="25"/>
    </row>
    <row r="355" spans="1:8" ht="15.75">
      <c r="A355" s="148" t="s">
        <v>387</v>
      </c>
      <c r="B355" s="116" t="s">
        <v>327</v>
      </c>
      <c r="C355" s="149" t="s">
        <v>425</v>
      </c>
      <c r="D355" s="150">
        <v>20275302.170000002</v>
      </c>
      <c r="E355" s="150">
        <v>40000</v>
      </c>
      <c r="F355" s="151">
        <f t="shared" si="5"/>
        <v>20235302.170000002</v>
      </c>
      <c r="G355" s="25"/>
      <c r="H355" s="25"/>
    </row>
    <row r="356" spans="1:8" ht="31.5">
      <c r="A356" s="148" t="s">
        <v>1254</v>
      </c>
      <c r="B356" s="116" t="s">
        <v>327</v>
      </c>
      <c r="C356" s="149" t="s">
        <v>8</v>
      </c>
      <c r="D356" s="150">
        <v>210500.03</v>
      </c>
      <c r="E356" s="150">
        <v>40000</v>
      </c>
      <c r="F356" s="151">
        <f t="shared" si="5"/>
        <v>170500.03</v>
      </c>
      <c r="G356" s="25"/>
      <c r="H356" s="25"/>
    </row>
    <row r="357" spans="1:8" ht="31.5">
      <c r="A357" s="143" t="s">
        <v>343</v>
      </c>
      <c r="B357" s="113" t="s">
        <v>327</v>
      </c>
      <c r="C357" s="138" t="s">
        <v>9</v>
      </c>
      <c r="D357" s="134">
        <v>210500.03</v>
      </c>
      <c r="E357" s="134">
        <v>40000</v>
      </c>
      <c r="F357" s="135">
        <f t="shared" si="5"/>
        <v>170500.03</v>
      </c>
      <c r="G357" s="25"/>
      <c r="H357" s="25"/>
    </row>
    <row r="358" spans="1:8" ht="31.5">
      <c r="A358" s="143" t="s">
        <v>411</v>
      </c>
      <c r="B358" s="113" t="s">
        <v>327</v>
      </c>
      <c r="C358" s="138" t="s">
        <v>10</v>
      </c>
      <c r="D358" s="134">
        <v>210500.03</v>
      </c>
      <c r="E358" s="134">
        <v>40000</v>
      </c>
      <c r="F358" s="135">
        <f t="shared" si="5"/>
        <v>170500.03</v>
      </c>
      <c r="G358" s="25"/>
      <c r="H358" s="25"/>
    </row>
    <row r="359" spans="1:8" ht="15.75">
      <c r="A359" s="143" t="s">
        <v>514</v>
      </c>
      <c r="B359" s="113" t="s">
        <v>327</v>
      </c>
      <c r="C359" s="138" t="s">
        <v>10</v>
      </c>
      <c r="D359" s="134">
        <v>210500.03</v>
      </c>
      <c r="E359" s="134">
        <v>40000</v>
      </c>
      <c r="F359" s="135">
        <f t="shared" si="5"/>
        <v>170500.03</v>
      </c>
      <c r="G359" s="25"/>
      <c r="H359" s="25"/>
    </row>
    <row r="360" spans="1:8" ht="15.75">
      <c r="A360" s="148" t="s">
        <v>811</v>
      </c>
      <c r="B360" s="116" t="s">
        <v>327</v>
      </c>
      <c r="C360" s="149" t="s">
        <v>1286</v>
      </c>
      <c r="D360" s="150">
        <v>20064802.140000001</v>
      </c>
      <c r="E360" s="150">
        <v>0</v>
      </c>
      <c r="F360" s="151">
        <f t="shared" si="5"/>
        <v>20064802.140000001</v>
      </c>
      <c r="G360" s="25"/>
      <c r="H360" s="25"/>
    </row>
    <row r="361" spans="1:8" ht="31.5">
      <c r="A361" s="143" t="s">
        <v>277</v>
      </c>
      <c r="B361" s="113" t="s">
        <v>327</v>
      </c>
      <c r="C361" s="138" t="s">
        <v>1287</v>
      </c>
      <c r="D361" s="134">
        <v>20064802.140000001</v>
      </c>
      <c r="E361" s="134">
        <v>0</v>
      </c>
      <c r="F361" s="135">
        <f t="shared" si="5"/>
        <v>20064802.140000001</v>
      </c>
      <c r="G361" s="25"/>
      <c r="H361" s="25"/>
    </row>
    <row r="362" spans="1:8" ht="15.75">
      <c r="A362" s="143" t="s">
        <v>79</v>
      </c>
      <c r="B362" s="113" t="s">
        <v>327</v>
      </c>
      <c r="C362" s="138" t="s">
        <v>1288</v>
      </c>
      <c r="D362" s="134">
        <v>20064802.140000001</v>
      </c>
      <c r="E362" s="134">
        <v>0</v>
      </c>
      <c r="F362" s="135">
        <f t="shared" si="5"/>
        <v>20064802.140000001</v>
      </c>
      <c r="G362" s="25"/>
      <c r="H362" s="25"/>
    </row>
    <row r="363" spans="1:8" ht="15.75">
      <c r="A363" s="143" t="s">
        <v>672</v>
      </c>
      <c r="B363" s="113" t="s">
        <v>327</v>
      </c>
      <c r="C363" s="138" t="s">
        <v>1288</v>
      </c>
      <c r="D363" s="134">
        <v>20064802.140000001</v>
      </c>
      <c r="E363" s="134">
        <v>0</v>
      </c>
      <c r="F363" s="135">
        <f t="shared" si="5"/>
        <v>20064802.140000001</v>
      </c>
      <c r="G363" s="25"/>
      <c r="H363" s="25"/>
    </row>
    <row r="364" spans="1:8" ht="15.75">
      <c r="A364" s="148" t="s">
        <v>800</v>
      </c>
      <c r="B364" s="116" t="s">
        <v>327</v>
      </c>
      <c r="C364" s="149" t="s">
        <v>736</v>
      </c>
      <c r="D364" s="150">
        <v>89724.1</v>
      </c>
      <c r="E364" s="150">
        <v>0</v>
      </c>
      <c r="F364" s="151">
        <f t="shared" si="5"/>
        <v>89724.1</v>
      </c>
      <c r="G364" s="25"/>
      <c r="H364" s="25"/>
    </row>
    <row r="365" spans="1:8" ht="15.75">
      <c r="A365" s="148" t="s">
        <v>801</v>
      </c>
      <c r="B365" s="116" t="s">
        <v>327</v>
      </c>
      <c r="C365" s="149" t="s">
        <v>812</v>
      </c>
      <c r="D365" s="150">
        <v>89724.1</v>
      </c>
      <c r="E365" s="150">
        <v>0</v>
      </c>
      <c r="F365" s="151">
        <f t="shared" si="5"/>
        <v>89724.1</v>
      </c>
      <c r="G365" s="25"/>
      <c r="H365" s="25"/>
    </row>
    <row r="366" spans="1:8" ht="47.25">
      <c r="A366" s="143" t="s">
        <v>144</v>
      </c>
      <c r="B366" s="113" t="s">
        <v>327</v>
      </c>
      <c r="C366" s="138" t="s">
        <v>810</v>
      </c>
      <c r="D366" s="134">
        <v>89724.1</v>
      </c>
      <c r="E366" s="134">
        <v>0</v>
      </c>
      <c r="F366" s="135">
        <f t="shared" si="5"/>
        <v>89724.1</v>
      </c>
      <c r="G366" s="25"/>
      <c r="H366" s="25"/>
    </row>
    <row r="367" spans="1:8" ht="31.5">
      <c r="A367" s="143" t="s">
        <v>411</v>
      </c>
      <c r="B367" s="113" t="s">
        <v>327</v>
      </c>
      <c r="C367" s="138" t="s">
        <v>1230</v>
      </c>
      <c r="D367" s="134">
        <v>89724.1</v>
      </c>
      <c r="E367" s="134">
        <v>0</v>
      </c>
      <c r="F367" s="135">
        <f t="shared" si="5"/>
        <v>89724.1</v>
      </c>
      <c r="G367" s="25"/>
      <c r="H367" s="25"/>
    </row>
    <row r="368" spans="1:8" ht="15.75">
      <c r="A368" s="143" t="s">
        <v>827</v>
      </c>
      <c r="B368" s="113" t="s">
        <v>327</v>
      </c>
      <c r="C368" s="138" t="s">
        <v>1230</v>
      </c>
      <c r="D368" s="134">
        <v>89724.1</v>
      </c>
      <c r="E368" s="134">
        <v>0</v>
      </c>
      <c r="F368" s="135">
        <f t="shared" si="5"/>
        <v>89724.1</v>
      </c>
      <c r="G368" s="25"/>
      <c r="H368" s="25"/>
    </row>
    <row r="369" spans="1:8" ht="15.75">
      <c r="A369" s="148" t="s">
        <v>802</v>
      </c>
      <c r="B369" s="116" t="s">
        <v>327</v>
      </c>
      <c r="C369" s="149" t="s">
        <v>822</v>
      </c>
      <c r="D369" s="150">
        <v>123284031.88</v>
      </c>
      <c r="E369" s="150">
        <v>59595923.170000002</v>
      </c>
      <c r="F369" s="151">
        <f t="shared" si="5"/>
        <v>63688108.709999993</v>
      </c>
      <c r="G369" s="25"/>
      <c r="H369" s="25"/>
    </row>
    <row r="370" spans="1:8" ht="15.75">
      <c r="A370" s="148" t="s">
        <v>803</v>
      </c>
      <c r="B370" s="116" t="s">
        <v>327</v>
      </c>
      <c r="C370" s="149" t="s">
        <v>823</v>
      </c>
      <c r="D370" s="150">
        <v>113933523.38</v>
      </c>
      <c r="E370" s="150">
        <v>57002514.979999997</v>
      </c>
      <c r="F370" s="151">
        <f t="shared" si="5"/>
        <v>56931008.399999999</v>
      </c>
      <c r="G370" s="25"/>
      <c r="H370" s="25"/>
    </row>
    <row r="371" spans="1:8" ht="110.25">
      <c r="A371" s="143" t="s">
        <v>145</v>
      </c>
      <c r="B371" s="113" t="s">
        <v>327</v>
      </c>
      <c r="C371" s="138" t="s">
        <v>824</v>
      </c>
      <c r="D371" s="134">
        <v>787032</v>
      </c>
      <c r="E371" s="134">
        <v>182539.46</v>
      </c>
      <c r="F371" s="135">
        <f t="shared" si="5"/>
        <v>604492.54</v>
      </c>
      <c r="G371" s="25"/>
      <c r="H371" s="25"/>
    </row>
    <row r="372" spans="1:8" ht="31.5">
      <c r="A372" s="143" t="s">
        <v>571</v>
      </c>
      <c r="B372" s="113" t="s">
        <v>327</v>
      </c>
      <c r="C372" s="138" t="s">
        <v>29</v>
      </c>
      <c r="D372" s="134">
        <v>787032</v>
      </c>
      <c r="E372" s="134">
        <v>182539.46</v>
      </c>
      <c r="F372" s="135">
        <f t="shared" si="5"/>
        <v>604492.54</v>
      </c>
      <c r="G372" s="25"/>
      <c r="H372" s="25"/>
    </row>
    <row r="373" spans="1:8" ht="15.75">
      <c r="A373" s="143" t="s">
        <v>577</v>
      </c>
      <c r="B373" s="113" t="s">
        <v>327</v>
      </c>
      <c r="C373" s="138" t="s">
        <v>29</v>
      </c>
      <c r="D373" s="134">
        <v>787032</v>
      </c>
      <c r="E373" s="134">
        <v>182539.46</v>
      </c>
      <c r="F373" s="135">
        <f t="shared" si="5"/>
        <v>604492.54</v>
      </c>
      <c r="G373" s="25"/>
      <c r="H373" s="25"/>
    </row>
    <row r="374" spans="1:8" ht="63">
      <c r="A374" s="143" t="s">
        <v>146</v>
      </c>
      <c r="B374" s="113" t="s">
        <v>327</v>
      </c>
      <c r="C374" s="138" t="s">
        <v>515</v>
      </c>
      <c r="D374" s="134">
        <v>150000</v>
      </c>
      <c r="E374" s="134">
        <v>60000</v>
      </c>
      <c r="F374" s="135">
        <f t="shared" si="5"/>
        <v>90000</v>
      </c>
      <c r="G374" s="25"/>
      <c r="H374" s="25"/>
    </row>
    <row r="375" spans="1:8" ht="31.5">
      <c r="A375" s="143" t="s">
        <v>571</v>
      </c>
      <c r="B375" s="113" t="s">
        <v>327</v>
      </c>
      <c r="C375" s="138" t="s">
        <v>516</v>
      </c>
      <c r="D375" s="134">
        <v>150000</v>
      </c>
      <c r="E375" s="134">
        <v>60000</v>
      </c>
      <c r="F375" s="135">
        <f t="shared" si="5"/>
        <v>90000</v>
      </c>
      <c r="G375" s="25"/>
      <c r="H375" s="25"/>
    </row>
    <row r="376" spans="1:8" ht="15.75">
      <c r="A376" s="143" t="s">
        <v>577</v>
      </c>
      <c r="B376" s="113" t="s">
        <v>327</v>
      </c>
      <c r="C376" s="138" t="s">
        <v>516</v>
      </c>
      <c r="D376" s="134">
        <v>150000</v>
      </c>
      <c r="E376" s="134">
        <v>60000</v>
      </c>
      <c r="F376" s="135">
        <f t="shared" si="5"/>
        <v>90000</v>
      </c>
      <c r="G376" s="25"/>
      <c r="H376" s="25"/>
    </row>
    <row r="377" spans="1:8" ht="63">
      <c r="A377" s="143" t="s">
        <v>1002</v>
      </c>
      <c r="B377" s="113" t="s">
        <v>327</v>
      </c>
      <c r="C377" s="138" t="s">
        <v>1216</v>
      </c>
      <c r="D377" s="134">
        <v>79229274.349999994</v>
      </c>
      <c r="E377" s="134">
        <v>39190427.100000001</v>
      </c>
      <c r="F377" s="135">
        <f t="shared" si="5"/>
        <v>40038847.249999993</v>
      </c>
      <c r="G377" s="25"/>
      <c r="H377" s="25"/>
    </row>
    <row r="378" spans="1:8" ht="31.5">
      <c r="A378" s="143" t="s">
        <v>414</v>
      </c>
      <c r="B378" s="113" t="s">
        <v>327</v>
      </c>
      <c r="C378" s="138" t="s">
        <v>1231</v>
      </c>
      <c r="D378" s="134">
        <v>79229274.349999994</v>
      </c>
      <c r="E378" s="134">
        <v>39190427.100000001</v>
      </c>
      <c r="F378" s="135">
        <f t="shared" si="5"/>
        <v>40038847.249999993</v>
      </c>
      <c r="G378" s="25"/>
      <c r="H378" s="25"/>
    </row>
    <row r="379" spans="1:8" ht="15.75">
      <c r="A379" s="143" t="s">
        <v>578</v>
      </c>
      <c r="B379" s="113" t="s">
        <v>327</v>
      </c>
      <c r="C379" s="138" t="s">
        <v>1231</v>
      </c>
      <c r="D379" s="134">
        <v>79229274.349999994</v>
      </c>
      <c r="E379" s="134">
        <v>39190427.100000001</v>
      </c>
      <c r="F379" s="135">
        <f t="shared" si="5"/>
        <v>40038847.249999993</v>
      </c>
      <c r="G379" s="25"/>
      <c r="H379" s="25"/>
    </row>
    <row r="380" spans="1:8" ht="63">
      <c r="A380" s="143" t="s">
        <v>520</v>
      </c>
      <c r="B380" s="113" t="s">
        <v>327</v>
      </c>
      <c r="C380" s="138" t="s">
        <v>1217</v>
      </c>
      <c r="D380" s="134">
        <v>23432217.149999999</v>
      </c>
      <c r="E380" s="134">
        <v>12777712.859999999</v>
      </c>
      <c r="F380" s="135">
        <f t="shared" si="5"/>
        <v>10654504.289999999</v>
      </c>
      <c r="G380" s="25"/>
      <c r="H380" s="25"/>
    </row>
    <row r="381" spans="1:8" ht="31.5">
      <c r="A381" s="143" t="s">
        <v>414</v>
      </c>
      <c r="B381" s="113" t="s">
        <v>327</v>
      </c>
      <c r="C381" s="138" t="s">
        <v>536</v>
      </c>
      <c r="D381" s="134">
        <v>23432217.149999999</v>
      </c>
      <c r="E381" s="134">
        <v>12777712.859999999</v>
      </c>
      <c r="F381" s="135">
        <f t="shared" si="5"/>
        <v>10654504.289999999</v>
      </c>
      <c r="G381" s="25"/>
      <c r="H381" s="25"/>
    </row>
    <row r="382" spans="1:8" ht="15.75">
      <c r="A382" s="143" t="s">
        <v>578</v>
      </c>
      <c r="B382" s="113" t="s">
        <v>327</v>
      </c>
      <c r="C382" s="138" t="s">
        <v>536</v>
      </c>
      <c r="D382" s="134">
        <v>23432217.149999999</v>
      </c>
      <c r="E382" s="134">
        <v>12777712.859999999</v>
      </c>
      <c r="F382" s="135">
        <f t="shared" si="5"/>
        <v>10654504.289999999</v>
      </c>
      <c r="G382" s="25"/>
      <c r="H382" s="25"/>
    </row>
    <row r="383" spans="1:8" ht="47.25">
      <c r="A383" s="143" t="s">
        <v>1003</v>
      </c>
      <c r="B383" s="113" t="s">
        <v>327</v>
      </c>
      <c r="C383" s="138" t="s">
        <v>1218</v>
      </c>
      <c r="D383" s="134">
        <v>9377100</v>
      </c>
      <c r="E383" s="134">
        <v>4091841.24</v>
      </c>
      <c r="F383" s="135">
        <f t="shared" si="5"/>
        <v>5285258.76</v>
      </c>
      <c r="G383" s="25"/>
      <c r="H383" s="25"/>
    </row>
    <row r="384" spans="1:8" ht="31.5">
      <c r="A384" s="143" t="s">
        <v>414</v>
      </c>
      <c r="B384" s="113" t="s">
        <v>327</v>
      </c>
      <c r="C384" s="138" t="s">
        <v>537</v>
      </c>
      <c r="D384" s="134">
        <v>9377100</v>
      </c>
      <c r="E384" s="134">
        <v>4091841.24</v>
      </c>
      <c r="F384" s="135">
        <f t="shared" si="5"/>
        <v>5285258.76</v>
      </c>
      <c r="G384" s="25"/>
      <c r="H384" s="25"/>
    </row>
    <row r="385" spans="1:8" ht="15.75">
      <c r="A385" s="143" t="s">
        <v>578</v>
      </c>
      <c r="B385" s="113" t="s">
        <v>327</v>
      </c>
      <c r="C385" s="138" t="s">
        <v>537</v>
      </c>
      <c r="D385" s="134">
        <v>9377100</v>
      </c>
      <c r="E385" s="134">
        <v>4091841.24</v>
      </c>
      <c r="F385" s="135">
        <f t="shared" si="5"/>
        <v>5285258.76</v>
      </c>
      <c r="G385" s="25"/>
      <c r="H385" s="25"/>
    </row>
    <row r="386" spans="1:8" ht="31.5">
      <c r="A386" s="143" t="s">
        <v>1274</v>
      </c>
      <c r="B386" s="113" t="s">
        <v>327</v>
      </c>
      <c r="C386" s="138" t="s">
        <v>1219</v>
      </c>
      <c r="D386" s="134">
        <v>16821.23</v>
      </c>
      <c r="E386" s="134">
        <v>2988.31</v>
      </c>
      <c r="F386" s="135">
        <f t="shared" si="5"/>
        <v>13832.92</v>
      </c>
      <c r="G386" s="25"/>
      <c r="H386" s="25"/>
    </row>
    <row r="387" spans="1:8" ht="31.5">
      <c r="A387" s="143" t="s">
        <v>414</v>
      </c>
      <c r="B387" s="113" t="s">
        <v>327</v>
      </c>
      <c r="C387" s="138" t="s">
        <v>538</v>
      </c>
      <c r="D387" s="134">
        <v>16821.23</v>
      </c>
      <c r="E387" s="134">
        <v>2988.31</v>
      </c>
      <c r="F387" s="135">
        <f t="shared" si="5"/>
        <v>13832.92</v>
      </c>
      <c r="G387" s="25"/>
      <c r="H387" s="25"/>
    </row>
    <row r="388" spans="1:8" ht="15.75">
      <c r="A388" s="143" t="s">
        <v>579</v>
      </c>
      <c r="B388" s="113" t="s">
        <v>327</v>
      </c>
      <c r="C388" s="138" t="s">
        <v>538</v>
      </c>
      <c r="D388" s="134">
        <v>16821.23</v>
      </c>
      <c r="E388" s="134">
        <v>2988.31</v>
      </c>
      <c r="F388" s="135">
        <f t="shared" si="5"/>
        <v>13832.92</v>
      </c>
      <c r="G388" s="25"/>
      <c r="H388" s="25"/>
    </row>
    <row r="389" spans="1:8" ht="78.75">
      <c r="A389" s="143" t="s">
        <v>1275</v>
      </c>
      <c r="B389" s="113" t="s">
        <v>327</v>
      </c>
      <c r="C389" s="138" t="s">
        <v>851</v>
      </c>
      <c r="D389" s="134">
        <v>48128.65</v>
      </c>
      <c r="E389" s="134">
        <v>0</v>
      </c>
      <c r="F389" s="135">
        <f t="shared" si="5"/>
        <v>48128.65</v>
      </c>
      <c r="G389" s="25"/>
      <c r="H389" s="25"/>
    </row>
    <row r="390" spans="1:8" ht="31.5">
      <c r="A390" s="143" t="s">
        <v>411</v>
      </c>
      <c r="B390" s="113" t="s">
        <v>327</v>
      </c>
      <c r="C390" s="138" t="s">
        <v>539</v>
      </c>
      <c r="D390" s="134">
        <v>48128.65</v>
      </c>
      <c r="E390" s="134">
        <v>0</v>
      </c>
      <c r="F390" s="135">
        <f t="shared" si="5"/>
        <v>48128.65</v>
      </c>
      <c r="G390" s="25"/>
      <c r="H390" s="25"/>
    </row>
    <row r="391" spans="1:8" ht="15.75">
      <c r="A391" s="143" t="s">
        <v>514</v>
      </c>
      <c r="B391" s="113" t="s">
        <v>327</v>
      </c>
      <c r="C391" s="138" t="s">
        <v>539</v>
      </c>
      <c r="D391" s="134">
        <v>48128.65</v>
      </c>
      <c r="E391" s="134">
        <v>0</v>
      </c>
      <c r="F391" s="135">
        <f t="shared" si="5"/>
        <v>48128.65</v>
      </c>
      <c r="G391" s="25"/>
      <c r="H391" s="25"/>
    </row>
    <row r="392" spans="1:8" ht="63">
      <c r="A392" s="143" t="s">
        <v>872</v>
      </c>
      <c r="B392" s="113" t="s">
        <v>327</v>
      </c>
      <c r="C392" s="138" t="s">
        <v>885</v>
      </c>
      <c r="D392" s="134">
        <v>90500</v>
      </c>
      <c r="E392" s="134">
        <v>0</v>
      </c>
      <c r="F392" s="135">
        <f t="shared" si="5"/>
        <v>90500</v>
      </c>
      <c r="G392" s="25"/>
      <c r="H392" s="25"/>
    </row>
    <row r="393" spans="1:8" ht="15.75">
      <c r="A393" s="143" t="s">
        <v>665</v>
      </c>
      <c r="B393" s="113" t="s">
        <v>327</v>
      </c>
      <c r="C393" s="138" t="s">
        <v>886</v>
      </c>
      <c r="D393" s="134">
        <v>90500</v>
      </c>
      <c r="E393" s="134">
        <v>0</v>
      </c>
      <c r="F393" s="135">
        <f t="shared" ref="F393:F456" si="6">D393-E393</f>
        <v>90500</v>
      </c>
      <c r="G393" s="25"/>
      <c r="H393" s="25"/>
    </row>
    <row r="394" spans="1:8" ht="15.75">
      <c r="A394" s="143" t="s">
        <v>579</v>
      </c>
      <c r="B394" s="113" t="s">
        <v>327</v>
      </c>
      <c r="C394" s="138" t="s">
        <v>886</v>
      </c>
      <c r="D394" s="134">
        <v>90500</v>
      </c>
      <c r="E394" s="134">
        <v>0</v>
      </c>
      <c r="F394" s="135">
        <f t="shared" si="6"/>
        <v>90500</v>
      </c>
      <c r="G394" s="25"/>
      <c r="H394" s="25"/>
    </row>
    <row r="395" spans="1:8" ht="78.75">
      <c r="A395" s="143" t="s">
        <v>521</v>
      </c>
      <c r="B395" s="113" t="s">
        <v>327</v>
      </c>
      <c r="C395" s="138" t="s">
        <v>30</v>
      </c>
      <c r="D395" s="134">
        <v>354300</v>
      </c>
      <c r="E395" s="134">
        <v>315306.01</v>
      </c>
      <c r="F395" s="135">
        <f t="shared" si="6"/>
        <v>38993.989999999991</v>
      </c>
      <c r="G395" s="25"/>
      <c r="H395" s="25"/>
    </row>
    <row r="396" spans="1:8" ht="31.5">
      <c r="A396" s="143" t="s">
        <v>414</v>
      </c>
      <c r="B396" s="113" t="s">
        <v>327</v>
      </c>
      <c r="C396" s="138" t="s">
        <v>540</v>
      </c>
      <c r="D396" s="134">
        <v>354300</v>
      </c>
      <c r="E396" s="134">
        <v>315306.01</v>
      </c>
      <c r="F396" s="135">
        <f t="shared" si="6"/>
        <v>38993.989999999991</v>
      </c>
      <c r="G396" s="25"/>
      <c r="H396" s="25"/>
    </row>
    <row r="397" spans="1:8" ht="15.75">
      <c r="A397" s="143" t="s">
        <v>578</v>
      </c>
      <c r="B397" s="113" t="s">
        <v>327</v>
      </c>
      <c r="C397" s="138" t="s">
        <v>540</v>
      </c>
      <c r="D397" s="134">
        <v>354300</v>
      </c>
      <c r="E397" s="134">
        <v>315306.01</v>
      </c>
      <c r="F397" s="135">
        <f t="shared" si="6"/>
        <v>38993.989999999991</v>
      </c>
      <c r="G397" s="25"/>
      <c r="H397" s="25"/>
    </row>
    <row r="398" spans="1:8" ht="94.5">
      <c r="A398" s="143" t="s">
        <v>147</v>
      </c>
      <c r="B398" s="113" t="s">
        <v>327</v>
      </c>
      <c r="C398" s="138" t="s">
        <v>15</v>
      </c>
      <c r="D398" s="134">
        <v>79200</v>
      </c>
      <c r="E398" s="134">
        <v>12750</v>
      </c>
      <c r="F398" s="135">
        <f t="shared" si="6"/>
        <v>66450</v>
      </c>
      <c r="G398" s="25"/>
      <c r="H398" s="25"/>
    </row>
    <row r="399" spans="1:8" ht="15.75">
      <c r="A399" s="143" t="s">
        <v>665</v>
      </c>
      <c r="B399" s="113" t="s">
        <v>327</v>
      </c>
      <c r="C399" s="138" t="s">
        <v>541</v>
      </c>
      <c r="D399" s="134">
        <v>79200</v>
      </c>
      <c r="E399" s="134">
        <v>12750</v>
      </c>
      <c r="F399" s="135">
        <f t="shared" si="6"/>
        <v>66450</v>
      </c>
      <c r="G399" s="25"/>
      <c r="H399" s="25"/>
    </row>
    <row r="400" spans="1:8" ht="15.75">
      <c r="A400" s="143" t="s">
        <v>579</v>
      </c>
      <c r="B400" s="113" t="s">
        <v>327</v>
      </c>
      <c r="C400" s="138" t="s">
        <v>541</v>
      </c>
      <c r="D400" s="134">
        <v>79200</v>
      </c>
      <c r="E400" s="134">
        <v>12750</v>
      </c>
      <c r="F400" s="135">
        <f t="shared" si="6"/>
        <v>66450</v>
      </c>
      <c r="G400" s="25"/>
      <c r="H400" s="25"/>
    </row>
    <row r="401" spans="1:8" ht="173.25">
      <c r="A401" s="143" t="s">
        <v>622</v>
      </c>
      <c r="B401" s="113" t="s">
        <v>327</v>
      </c>
      <c r="C401" s="138" t="s">
        <v>191</v>
      </c>
      <c r="D401" s="134">
        <v>100000</v>
      </c>
      <c r="E401" s="134">
        <v>100000</v>
      </c>
      <c r="F401" s="135">
        <f t="shared" si="6"/>
        <v>0</v>
      </c>
      <c r="G401" s="25"/>
      <c r="H401" s="25"/>
    </row>
    <row r="402" spans="1:8" ht="15.75">
      <c r="A402" s="143" t="s">
        <v>665</v>
      </c>
      <c r="B402" s="113" t="s">
        <v>327</v>
      </c>
      <c r="C402" s="138" t="s">
        <v>192</v>
      </c>
      <c r="D402" s="134">
        <v>100000</v>
      </c>
      <c r="E402" s="134">
        <v>100000</v>
      </c>
      <c r="F402" s="135">
        <f t="shared" si="6"/>
        <v>0</v>
      </c>
      <c r="G402" s="25"/>
      <c r="H402" s="25"/>
    </row>
    <row r="403" spans="1:8" ht="15.75">
      <c r="A403" s="143" t="s">
        <v>579</v>
      </c>
      <c r="B403" s="113" t="s">
        <v>327</v>
      </c>
      <c r="C403" s="138" t="s">
        <v>192</v>
      </c>
      <c r="D403" s="134">
        <v>100000</v>
      </c>
      <c r="E403" s="134">
        <v>100000</v>
      </c>
      <c r="F403" s="135">
        <f t="shared" si="6"/>
        <v>0</v>
      </c>
      <c r="G403" s="25"/>
      <c r="H403" s="25"/>
    </row>
    <row r="404" spans="1:8" ht="126">
      <c r="A404" s="143" t="s">
        <v>114</v>
      </c>
      <c r="B404" s="113" t="s">
        <v>327</v>
      </c>
      <c r="C404" s="138" t="s">
        <v>123</v>
      </c>
      <c r="D404" s="134">
        <v>48950</v>
      </c>
      <c r="E404" s="134">
        <v>48950</v>
      </c>
      <c r="F404" s="135">
        <f t="shared" si="6"/>
        <v>0</v>
      </c>
      <c r="G404" s="25"/>
      <c r="H404" s="25"/>
    </row>
    <row r="405" spans="1:8" ht="31.5">
      <c r="A405" s="143" t="s">
        <v>414</v>
      </c>
      <c r="B405" s="113" t="s">
        <v>327</v>
      </c>
      <c r="C405" s="138" t="s">
        <v>124</v>
      </c>
      <c r="D405" s="134">
        <v>48950</v>
      </c>
      <c r="E405" s="134">
        <v>48950</v>
      </c>
      <c r="F405" s="135">
        <f t="shared" si="6"/>
        <v>0</v>
      </c>
      <c r="G405" s="25"/>
      <c r="H405" s="25"/>
    </row>
    <row r="406" spans="1:8" ht="15.75">
      <c r="A406" s="143" t="s">
        <v>578</v>
      </c>
      <c r="B406" s="113" t="s">
        <v>327</v>
      </c>
      <c r="C406" s="138" t="s">
        <v>124</v>
      </c>
      <c r="D406" s="134">
        <v>48950</v>
      </c>
      <c r="E406" s="134">
        <v>48950</v>
      </c>
      <c r="F406" s="135">
        <f t="shared" si="6"/>
        <v>0</v>
      </c>
      <c r="G406" s="25"/>
      <c r="H406" s="25"/>
    </row>
    <row r="407" spans="1:8" ht="31.5">
      <c r="A407" s="143" t="s">
        <v>944</v>
      </c>
      <c r="B407" s="113" t="s">
        <v>327</v>
      </c>
      <c r="C407" s="138" t="s">
        <v>399</v>
      </c>
      <c r="D407" s="134">
        <v>220000</v>
      </c>
      <c r="E407" s="134">
        <v>220000</v>
      </c>
      <c r="F407" s="135">
        <f t="shared" si="6"/>
        <v>0</v>
      </c>
      <c r="G407" s="25"/>
      <c r="H407" s="25"/>
    </row>
    <row r="408" spans="1:8" ht="31.5">
      <c r="A408" s="143" t="s">
        <v>414</v>
      </c>
      <c r="B408" s="113" t="s">
        <v>327</v>
      </c>
      <c r="C408" s="138" t="s">
        <v>400</v>
      </c>
      <c r="D408" s="134">
        <v>220000</v>
      </c>
      <c r="E408" s="134">
        <v>220000</v>
      </c>
      <c r="F408" s="135">
        <f t="shared" si="6"/>
        <v>0</v>
      </c>
      <c r="G408" s="25"/>
      <c r="H408" s="25"/>
    </row>
    <row r="409" spans="1:8" ht="15.75">
      <c r="A409" s="143" t="s">
        <v>579</v>
      </c>
      <c r="B409" s="113" t="s">
        <v>327</v>
      </c>
      <c r="C409" s="138" t="s">
        <v>400</v>
      </c>
      <c r="D409" s="134">
        <v>220000</v>
      </c>
      <c r="E409" s="134">
        <v>220000</v>
      </c>
      <c r="F409" s="135">
        <f t="shared" si="6"/>
        <v>0</v>
      </c>
      <c r="G409" s="25"/>
      <c r="H409" s="25"/>
    </row>
    <row r="410" spans="1:8" ht="15.75">
      <c r="A410" s="148" t="s">
        <v>558</v>
      </c>
      <c r="B410" s="116" t="s">
        <v>327</v>
      </c>
      <c r="C410" s="149" t="s">
        <v>852</v>
      </c>
      <c r="D410" s="150">
        <v>9350508.5</v>
      </c>
      <c r="E410" s="150">
        <v>2593408.19</v>
      </c>
      <c r="F410" s="151">
        <f t="shared" si="6"/>
        <v>6757100.3100000005</v>
      </c>
      <c r="G410" s="25"/>
      <c r="H410" s="25"/>
    </row>
    <row r="411" spans="1:8" ht="31.5">
      <c r="A411" s="143" t="s">
        <v>559</v>
      </c>
      <c r="B411" s="113" t="s">
        <v>327</v>
      </c>
      <c r="C411" s="138" t="s">
        <v>853</v>
      </c>
      <c r="D411" s="134">
        <v>800000</v>
      </c>
      <c r="E411" s="134">
        <v>414153.58</v>
      </c>
      <c r="F411" s="135">
        <f t="shared" si="6"/>
        <v>385846.42</v>
      </c>
      <c r="G411" s="25"/>
      <c r="H411" s="25"/>
    </row>
    <row r="412" spans="1:8" ht="47.25">
      <c r="A412" s="143" t="s">
        <v>78</v>
      </c>
      <c r="B412" s="113" t="s">
        <v>327</v>
      </c>
      <c r="C412" s="138" t="s">
        <v>542</v>
      </c>
      <c r="D412" s="134">
        <v>800000</v>
      </c>
      <c r="E412" s="134">
        <v>414153.58</v>
      </c>
      <c r="F412" s="135">
        <f t="shared" si="6"/>
        <v>385846.42</v>
      </c>
      <c r="G412" s="25"/>
      <c r="H412" s="25"/>
    </row>
    <row r="413" spans="1:8" ht="47.25">
      <c r="A413" s="143" t="s">
        <v>97</v>
      </c>
      <c r="B413" s="113" t="s">
        <v>327</v>
      </c>
      <c r="C413" s="138" t="s">
        <v>542</v>
      </c>
      <c r="D413" s="134">
        <v>800000</v>
      </c>
      <c r="E413" s="134">
        <v>414153.58</v>
      </c>
      <c r="F413" s="135">
        <f t="shared" si="6"/>
        <v>385846.42</v>
      </c>
      <c r="G413" s="25"/>
      <c r="H413" s="25"/>
    </row>
    <row r="414" spans="1:8" ht="63">
      <c r="A414" s="143" t="s">
        <v>1002</v>
      </c>
      <c r="B414" s="113" t="s">
        <v>327</v>
      </c>
      <c r="C414" s="138" t="s">
        <v>250</v>
      </c>
      <c r="D414" s="134">
        <v>7582725.6500000004</v>
      </c>
      <c r="E414" s="134">
        <v>1948390.73</v>
      </c>
      <c r="F414" s="135">
        <f t="shared" si="6"/>
        <v>5634334.9199999999</v>
      </c>
      <c r="G414" s="25"/>
      <c r="H414" s="25"/>
    </row>
    <row r="415" spans="1:8" ht="15.75">
      <c r="A415" s="143" t="s">
        <v>413</v>
      </c>
      <c r="B415" s="113" t="s">
        <v>327</v>
      </c>
      <c r="C415" s="138" t="s">
        <v>543</v>
      </c>
      <c r="D415" s="134">
        <v>5112786.08</v>
      </c>
      <c r="E415" s="134">
        <v>1454156.83</v>
      </c>
      <c r="F415" s="135">
        <f t="shared" si="6"/>
        <v>3658629.25</v>
      </c>
      <c r="G415" s="25"/>
      <c r="H415" s="25"/>
    </row>
    <row r="416" spans="1:8" ht="15.75">
      <c r="A416" s="143" t="s">
        <v>510</v>
      </c>
      <c r="B416" s="113" t="s">
        <v>327</v>
      </c>
      <c r="C416" s="138" t="s">
        <v>543</v>
      </c>
      <c r="D416" s="134">
        <v>3919833.35</v>
      </c>
      <c r="E416" s="134">
        <v>1180811.01</v>
      </c>
      <c r="F416" s="135">
        <f t="shared" si="6"/>
        <v>2739022.34</v>
      </c>
      <c r="G416" s="25"/>
      <c r="H416" s="25"/>
    </row>
    <row r="417" spans="1:8" ht="15.75">
      <c r="A417" s="143" t="s">
        <v>511</v>
      </c>
      <c r="B417" s="113" t="s">
        <v>327</v>
      </c>
      <c r="C417" s="138" t="s">
        <v>543</v>
      </c>
      <c r="D417" s="134">
        <v>1183789.67</v>
      </c>
      <c r="E417" s="134">
        <v>270654.13</v>
      </c>
      <c r="F417" s="135">
        <f t="shared" si="6"/>
        <v>913135.53999999992</v>
      </c>
      <c r="G417" s="25"/>
      <c r="H417" s="25"/>
    </row>
    <row r="418" spans="1:8" ht="31.5">
      <c r="A418" s="143" t="s">
        <v>512</v>
      </c>
      <c r="B418" s="113" t="s">
        <v>327</v>
      </c>
      <c r="C418" s="138" t="s">
        <v>543</v>
      </c>
      <c r="D418" s="134">
        <v>9163.06</v>
      </c>
      <c r="E418" s="134">
        <v>2691.69</v>
      </c>
      <c r="F418" s="135">
        <f t="shared" si="6"/>
        <v>6471.369999999999</v>
      </c>
      <c r="G418" s="25"/>
      <c r="H418" s="25"/>
    </row>
    <row r="419" spans="1:8" ht="31.5">
      <c r="A419" s="143" t="s">
        <v>411</v>
      </c>
      <c r="B419" s="113" t="s">
        <v>327</v>
      </c>
      <c r="C419" s="138" t="s">
        <v>544</v>
      </c>
      <c r="D419" s="134">
        <v>2447859.5699999998</v>
      </c>
      <c r="E419" s="134">
        <v>490949.9</v>
      </c>
      <c r="F419" s="135">
        <f t="shared" si="6"/>
        <v>1956909.67</v>
      </c>
      <c r="G419" s="25"/>
      <c r="H419" s="25"/>
    </row>
    <row r="420" spans="1:8" ht="15.75">
      <c r="A420" s="143" t="s">
        <v>825</v>
      </c>
      <c r="B420" s="113" t="s">
        <v>327</v>
      </c>
      <c r="C420" s="138" t="s">
        <v>544</v>
      </c>
      <c r="D420" s="134">
        <v>652291.65</v>
      </c>
      <c r="E420" s="134">
        <v>137574.49</v>
      </c>
      <c r="F420" s="135">
        <f t="shared" si="6"/>
        <v>514717.16000000003</v>
      </c>
      <c r="G420" s="25"/>
      <c r="H420" s="25"/>
    </row>
    <row r="421" spans="1:8" ht="15.75">
      <c r="A421" s="143" t="s">
        <v>828</v>
      </c>
      <c r="B421" s="113" t="s">
        <v>327</v>
      </c>
      <c r="C421" s="138" t="s">
        <v>544</v>
      </c>
      <c r="D421" s="134">
        <v>274799.49</v>
      </c>
      <c r="E421" s="134">
        <v>76804.09</v>
      </c>
      <c r="F421" s="135">
        <f t="shared" si="6"/>
        <v>197995.4</v>
      </c>
      <c r="G421" s="25"/>
      <c r="H421" s="25"/>
    </row>
    <row r="422" spans="1:8" ht="15.75">
      <c r="A422" s="143" t="s">
        <v>923</v>
      </c>
      <c r="B422" s="113" t="s">
        <v>327</v>
      </c>
      <c r="C422" s="138" t="s">
        <v>544</v>
      </c>
      <c r="D422" s="134">
        <v>356146.96</v>
      </c>
      <c r="E422" s="134">
        <v>13493.4</v>
      </c>
      <c r="F422" s="135">
        <f t="shared" si="6"/>
        <v>342653.56</v>
      </c>
      <c r="G422" s="25"/>
      <c r="H422" s="25"/>
    </row>
    <row r="423" spans="1:8" ht="15.75">
      <c r="A423" s="143" t="s">
        <v>514</v>
      </c>
      <c r="B423" s="113" t="s">
        <v>327</v>
      </c>
      <c r="C423" s="138" t="s">
        <v>544</v>
      </c>
      <c r="D423" s="134">
        <v>803545.44</v>
      </c>
      <c r="E423" s="134">
        <v>261457.92000000001</v>
      </c>
      <c r="F423" s="135">
        <f t="shared" si="6"/>
        <v>542087.5199999999</v>
      </c>
      <c r="G423" s="25"/>
      <c r="H423" s="25"/>
    </row>
    <row r="424" spans="1:8" ht="15.75">
      <c r="A424" s="143" t="s">
        <v>322</v>
      </c>
      <c r="B424" s="113" t="s">
        <v>327</v>
      </c>
      <c r="C424" s="138" t="s">
        <v>544</v>
      </c>
      <c r="D424" s="134">
        <v>196417.64</v>
      </c>
      <c r="E424" s="134">
        <v>1620</v>
      </c>
      <c r="F424" s="135">
        <f t="shared" si="6"/>
        <v>194797.64</v>
      </c>
      <c r="G424" s="25"/>
      <c r="H424" s="25"/>
    </row>
    <row r="425" spans="1:8" ht="15.75">
      <c r="A425" s="143" t="s">
        <v>318</v>
      </c>
      <c r="B425" s="113" t="s">
        <v>327</v>
      </c>
      <c r="C425" s="138" t="s">
        <v>544</v>
      </c>
      <c r="D425" s="134">
        <v>7254</v>
      </c>
      <c r="E425" s="134">
        <v>0</v>
      </c>
      <c r="F425" s="135">
        <f t="shared" si="6"/>
        <v>7254</v>
      </c>
      <c r="G425" s="25"/>
      <c r="H425" s="25"/>
    </row>
    <row r="426" spans="1:8" ht="15.75">
      <c r="A426" s="143" t="s">
        <v>827</v>
      </c>
      <c r="B426" s="113" t="s">
        <v>327</v>
      </c>
      <c r="C426" s="138" t="s">
        <v>544</v>
      </c>
      <c r="D426" s="134">
        <v>157404.39000000001</v>
      </c>
      <c r="E426" s="134">
        <v>0</v>
      </c>
      <c r="F426" s="135">
        <f t="shared" si="6"/>
        <v>157404.39000000001</v>
      </c>
      <c r="G426" s="25"/>
      <c r="H426" s="25"/>
    </row>
    <row r="427" spans="1:8" ht="15.75">
      <c r="A427" s="143" t="s">
        <v>412</v>
      </c>
      <c r="B427" s="113" t="s">
        <v>327</v>
      </c>
      <c r="C427" s="138" t="s">
        <v>887</v>
      </c>
      <c r="D427" s="134">
        <v>22080</v>
      </c>
      <c r="E427" s="134">
        <v>3284</v>
      </c>
      <c r="F427" s="135">
        <f t="shared" si="6"/>
        <v>18796</v>
      </c>
      <c r="G427" s="25"/>
      <c r="H427" s="25"/>
    </row>
    <row r="428" spans="1:8" ht="15.75">
      <c r="A428" s="143" t="s">
        <v>276</v>
      </c>
      <c r="B428" s="113" t="s">
        <v>327</v>
      </c>
      <c r="C428" s="138" t="s">
        <v>887</v>
      </c>
      <c r="D428" s="134">
        <v>22080</v>
      </c>
      <c r="E428" s="134">
        <v>3284</v>
      </c>
      <c r="F428" s="135">
        <f t="shared" si="6"/>
        <v>18796</v>
      </c>
      <c r="G428" s="25"/>
      <c r="H428" s="25"/>
    </row>
    <row r="429" spans="1:8" ht="63">
      <c r="A429" s="143" t="s">
        <v>520</v>
      </c>
      <c r="B429" s="113" t="s">
        <v>327</v>
      </c>
      <c r="C429" s="138" t="s">
        <v>566</v>
      </c>
      <c r="D429" s="134">
        <v>351482.85</v>
      </c>
      <c r="E429" s="134">
        <v>110229.79</v>
      </c>
      <c r="F429" s="135">
        <f t="shared" si="6"/>
        <v>241253.06</v>
      </c>
      <c r="G429" s="25"/>
      <c r="H429" s="25"/>
    </row>
    <row r="430" spans="1:8" ht="31.5">
      <c r="A430" s="143" t="s">
        <v>411</v>
      </c>
      <c r="B430" s="113" t="s">
        <v>327</v>
      </c>
      <c r="C430" s="138" t="s">
        <v>567</v>
      </c>
      <c r="D430" s="134">
        <v>351482.85</v>
      </c>
      <c r="E430" s="134">
        <v>110229.79</v>
      </c>
      <c r="F430" s="135">
        <f t="shared" si="6"/>
        <v>241253.06</v>
      </c>
      <c r="G430" s="25"/>
      <c r="H430" s="25"/>
    </row>
    <row r="431" spans="1:8" ht="15.75">
      <c r="A431" s="143" t="s">
        <v>825</v>
      </c>
      <c r="B431" s="113" t="s">
        <v>327</v>
      </c>
      <c r="C431" s="138" t="s">
        <v>567</v>
      </c>
      <c r="D431" s="134">
        <v>96178.47</v>
      </c>
      <c r="E431" s="134">
        <v>32316.27</v>
      </c>
      <c r="F431" s="135">
        <f t="shared" si="6"/>
        <v>63862.2</v>
      </c>
      <c r="G431" s="25"/>
      <c r="H431" s="25"/>
    </row>
    <row r="432" spans="1:8" ht="15.75">
      <c r="A432" s="143" t="s">
        <v>514</v>
      </c>
      <c r="B432" s="113" t="s">
        <v>327</v>
      </c>
      <c r="C432" s="138" t="s">
        <v>567</v>
      </c>
      <c r="D432" s="134">
        <v>255304.38</v>
      </c>
      <c r="E432" s="134">
        <v>77913.52</v>
      </c>
      <c r="F432" s="135">
        <f t="shared" si="6"/>
        <v>177390.86</v>
      </c>
      <c r="G432" s="25"/>
      <c r="H432" s="25"/>
    </row>
    <row r="433" spans="1:8" ht="47.25">
      <c r="A433" s="143" t="s">
        <v>1003</v>
      </c>
      <c r="B433" s="113" t="s">
        <v>327</v>
      </c>
      <c r="C433" s="138" t="s">
        <v>799</v>
      </c>
      <c r="D433" s="134">
        <v>616300</v>
      </c>
      <c r="E433" s="134">
        <v>120634.09</v>
      </c>
      <c r="F433" s="135">
        <f t="shared" si="6"/>
        <v>495665.91000000003</v>
      </c>
      <c r="G433" s="25"/>
      <c r="H433" s="25"/>
    </row>
    <row r="434" spans="1:8" ht="15.75">
      <c r="A434" s="143" t="s">
        <v>413</v>
      </c>
      <c r="B434" s="113" t="s">
        <v>327</v>
      </c>
      <c r="C434" s="138" t="s">
        <v>545</v>
      </c>
      <c r="D434" s="134">
        <v>595317.69999999995</v>
      </c>
      <c r="E434" s="134">
        <v>108254.42</v>
      </c>
      <c r="F434" s="135">
        <f t="shared" si="6"/>
        <v>487063.27999999997</v>
      </c>
      <c r="G434" s="25"/>
      <c r="H434" s="25"/>
    </row>
    <row r="435" spans="1:8" ht="15.75">
      <c r="A435" s="143" t="s">
        <v>510</v>
      </c>
      <c r="B435" s="113" t="s">
        <v>327</v>
      </c>
      <c r="C435" s="138" t="s">
        <v>545</v>
      </c>
      <c r="D435" s="134">
        <v>451079.72</v>
      </c>
      <c r="E435" s="134">
        <v>88337.14</v>
      </c>
      <c r="F435" s="135">
        <f t="shared" si="6"/>
        <v>362742.57999999996</v>
      </c>
      <c r="G435" s="25"/>
      <c r="H435" s="25"/>
    </row>
    <row r="436" spans="1:8" ht="15.75">
      <c r="A436" s="143" t="s">
        <v>511</v>
      </c>
      <c r="B436" s="113" t="s">
        <v>327</v>
      </c>
      <c r="C436" s="138" t="s">
        <v>545</v>
      </c>
      <c r="D436" s="134">
        <v>136226.07</v>
      </c>
      <c r="E436" s="134">
        <v>19917.28</v>
      </c>
      <c r="F436" s="135">
        <f t="shared" si="6"/>
        <v>116308.79000000001</v>
      </c>
      <c r="G436" s="25"/>
      <c r="H436" s="25"/>
    </row>
    <row r="437" spans="1:8" ht="31.5">
      <c r="A437" s="143" t="s">
        <v>512</v>
      </c>
      <c r="B437" s="113" t="s">
        <v>327</v>
      </c>
      <c r="C437" s="138" t="s">
        <v>545</v>
      </c>
      <c r="D437" s="134">
        <v>8011.91</v>
      </c>
      <c r="E437" s="134">
        <v>0</v>
      </c>
      <c r="F437" s="135">
        <f t="shared" si="6"/>
        <v>8011.91</v>
      </c>
      <c r="G437" s="25"/>
      <c r="H437" s="25"/>
    </row>
    <row r="438" spans="1:8" ht="31.5">
      <c r="A438" s="143" t="s">
        <v>411</v>
      </c>
      <c r="B438" s="113" t="s">
        <v>327</v>
      </c>
      <c r="C438" s="138" t="s">
        <v>546</v>
      </c>
      <c r="D438" s="134">
        <v>20982.3</v>
      </c>
      <c r="E438" s="134">
        <v>12379.67</v>
      </c>
      <c r="F438" s="135">
        <f t="shared" si="6"/>
        <v>8602.6299999999992</v>
      </c>
      <c r="G438" s="25"/>
      <c r="H438" s="25"/>
    </row>
    <row r="439" spans="1:8" ht="15.75">
      <c r="A439" s="143" t="s">
        <v>514</v>
      </c>
      <c r="B439" s="113" t="s">
        <v>327</v>
      </c>
      <c r="C439" s="138" t="s">
        <v>546</v>
      </c>
      <c r="D439" s="134">
        <v>20982.3</v>
      </c>
      <c r="E439" s="134">
        <v>12379.67</v>
      </c>
      <c r="F439" s="135">
        <f t="shared" si="6"/>
        <v>8602.6299999999992</v>
      </c>
      <c r="G439" s="25"/>
      <c r="H439" s="25"/>
    </row>
    <row r="440" spans="1:8" ht="15.75">
      <c r="A440" s="148" t="s">
        <v>1223</v>
      </c>
      <c r="B440" s="116" t="s">
        <v>327</v>
      </c>
      <c r="C440" s="149" t="s">
        <v>1248</v>
      </c>
      <c r="D440" s="150">
        <v>7555543.8099999996</v>
      </c>
      <c r="E440" s="150">
        <v>2113183.87</v>
      </c>
      <c r="F440" s="151">
        <f t="shared" si="6"/>
        <v>5442359.9399999995</v>
      </c>
      <c r="G440" s="25"/>
      <c r="H440" s="25"/>
    </row>
    <row r="441" spans="1:8" ht="15.75">
      <c r="A441" s="148" t="s">
        <v>1224</v>
      </c>
      <c r="B441" s="116" t="s">
        <v>327</v>
      </c>
      <c r="C441" s="149" t="s">
        <v>1249</v>
      </c>
      <c r="D441" s="150">
        <v>6873573.1699999999</v>
      </c>
      <c r="E441" s="150">
        <v>1979259.79</v>
      </c>
      <c r="F441" s="151">
        <f t="shared" si="6"/>
        <v>4894313.38</v>
      </c>
      <c r="G441" s="25"/>
      <c r="H441" s="25"/>
    </row>
    <row r="442" spans="1:8" ht="31.5">
      <c r="A442" s="143" t="s">
        <v>268</v>
      </c>
      <c r="B442" s="113" t="s">
        <v>327</v>
      </c>
      <c r="C442" s="138" t="s">
        <v>1250</v>
      </c>
      <c r="D442" s="134">
        <v>6873573.1699999999</v>
      </c>
      <c r="E442" s="134">
        <v>1979259.79</v>
      </c>
      <c r="F442" s="135">
        <f t="shared" si="6"/>
        <v>4894313.38</v>
      </c>
      <c r="G442" s="25"/>
      <c r="H442" s="25"/>
    </row>
    <row r="443" spans="1:8" ht="15.75">
      <c r="A443" s="143" t="s">
        <v>413</v>
      </c>
      <c r="B443" s="113" t="s">
        <v>327</v>
      </c>
      <c r="C443" s="138" t="s">
        <v>547</v>
      </c>
      <c r="D443" s="134">
        <v>5760757.1900000004</v>
      </c>
      <c r="E443" s="134">
        <v>1542138.01</v>
      </c>
      <c r="F443" s="135">
        <f t="shared" si="6"/>
        <v>4218619.1800000006</v>
      </c>
      <c r="G443" s="25"/>
      <c r="H443" s="25"/>
    </row>
    <row r="444" spans="1:8" ht="15.75">
      <c r="A444" s="143" t="s">
        <v>510</v>
      </c>
      <c r="B444" s="113" t="s">
        <v>327</v>
      </c>
      <c r="C444" s="138" t="s">
        <v>547</v>
      </c>
      <c r="D444" s="134">
        <v>4407231.33</v>
      </c>
      <c r="E444" s="134">
        <v>1262559.6299999999</v>
      </c>
      <c r="F444" s="135">
        <f t="shared" si="6"/>
        <v>3144671.7</v>
      </c>
      <c r="G444" s="25"/>
      <c r="H444" s="25"/>
    </row>
    <row r="445" spans="1:8" ht="15.75">
      <c r="A445" s="143" t="s">
        <v>511</v>
      </c>
      <c r="B445" s="113" t="s">
        <v>327</v>
      </c>
      <c r="C445" s="138" t="s">
        <v>547</v>
      </c>
      <c r="D445" s="134">
        <v>1335513.8600000001</v>
      </c>
      <c r="E445" s="134">
        <v>279578.38</v>
      </c>
      <c r="F445" s="135">
        <f t="shared" si="6"/>
        <v>1055935.48</v>
      </c>
      <c r="G445" s="25"/>
      <c r="H445" s="25"/>
    </row>
    <row r="446" spans="1:8" ht="15.75">
      <c r="A446" s="143" t="s">
        <v>514</v>
      </c>
      <c r="B446" s="113" t="s">
        <v>327</v>
      </c>
      <c r="C446" s="138" t="s">
        <v>547</v>
      </c>
      <c r="D446" s="134">
        <v>3012</v>
      </c>
      <c r="E446" s="134">
        <v>0</v>
      </c>
      <c r="F446" s="135">
        <f t="shared" si="6"/>
        <v>3012</v>
      </c>
      <c r="G446" s="25"/>
      <c r="H446" s="25"/>
    </row>
    <row r="447" spans="1:8" ht="31.5">
      <c r="A447" s="143" t="s">
        <v>512</v>
      </c>
      <c r="B447" s="113" t="s">
        <v>327</v>
      </c>
      <c r="C447" s="138" t="s">
        <v>547</v>
      </c>
      <c r="D447" s="134">
        <v>15000</v>
      </c>
      <c r="E447" s="134">
        <v>0</v>
      </c>
      <c r="F447" s="135">
        <f t="shared" si="6"/>
        <v>15000</v>
      </c>
      <c r="G447" s="25"/>
      <c r="H447" s="25"/>
    </row>
    <row r="448" spans="1:8" ht="31.5">
      <c r="A448" s="143" t="s">
        <v>411</v>
      </c>
      <c r="B448" s="113" t="s">
        <v>327</v>
      </c>
      <c r="C448" s="138" t="s">
        <v>548</v>
      </c>
      <c r="D448" s="134">
        <v>1112815.98</v>
      </c>
      <c r="E448" s="134">
        <v>437121.78</v>
      </c>
      <c r="F448" s="135">
        <f t="shared" si="6"/>
        <v>675694.2</v>
      </c>
      <c r="G448" s="25"/>
      <c r="H448" s="25"/>
    </row>
    <row r="449" spans="1:8" ht="15.75">
      <c r="A449" s="143" t="s">
        <v>825</v>
      </c>
      <c r="B449" s="113" t="s">
        <v>327</v>
      </c>
      <c r="C449" s="138" t="s">
        <v>548</v>
      </c>
      <c r="D449" s="134">
        <v>434113.2</v>
      </c>
      <c r="E449" s="134">
        <v>102596.9</v>
      </c>
      <c r="F449" s="135">
        <f t="shared" si="6"/>
        <v>331516.30000000005</v>
      </c>
      <c r="G449" s="25"/>
      <c r="H449" s="25"/>
    </row>
    <row r="450" spans="1:8" ht="15.75">
      <c r="A450" s="143" t="s">
        <v>923</v>
      </c>
      <c r="B450" s="113" t="s">
        <v>327</v>
      </c>
      <c r="C450" s="138" t="s">
        <v>548</v>
      </c>
      <c r="D450" s="134">
        <v>6799.99</v>
      </c>
      <c r="E450" s="134">
        <v>0</v>
      </c>
      <c r="F450" s="135">
        <f t="shared" si="6"/>
        <v>6799.99</v>
      </c>
      <c r="G450" s="25"/>
      <c r="H450" s="25"/>
    </row>
    <row r="451" spans="1:8" ht="15.75">
      <c r="A451" s="143" t="s">
        <v>514</v>
      </c>
      <c r="B451" s="113" t="s">
        <v>327</v>
      </c>
      <c r="C451" s="138" t="s">
        <v>548</v>
      </c>
      <c r="D451" s="134">
        <v>264272.09000000003</v>
      </c>
      <c r="E451" s="134">
        <v>47022.2</v>
      </c>
      <c r="F451" s="135">
        <f t="shared" si="6"/>
        <v>217249.89</v>
      </c>
      <c r="G451" s="25"/>
      <c r="H451" s="25"/>
    </row>
    <row r="452" spans="1:8" ht="15.75">
      <c r="A452" s="143" t="s">
        <v>322</v>
      </c>
      <c r="B452" s="113" t="s">
        <v>327</v>
      </c>
      <c r="C452" s="138" t="s">
        <v>548</v>
      </c>
      <c r="D452" s="134">
        <v>288072.68</v>
      </c>
      <c r="E452" s="134">
        <v>200593.67</v>
      </c>
      <c r="F452" s="135">
        <f t="shared" si="6"/>
        <v>87479.00999999998</v>
      </c>
      <c r="G452" s="25"/>
      <c r="H452" s="25"/>
    </row>
    <row r="453" spans="1:8" ht="15.75">
      <c r="A453" s="143" t="s">
        <v>827</v>
      </c>
      <c r="B453" s="113" t="s">
        <v>327</v>
      </c>
      <c r="C453" s="138" t="s">
        <v>548</v>
      </c>
      <c r="D453" s="134">
        <v>119558.02</v>
      </c>
      <c r="E453" s="134">
        <v>86909.01</v>
      </c>
      <c r="F453" s="135">
        <f t="shared" si="6"/>
        <v>32649.010000000009</v>
      </c>
      <c r="G453" s="25"/>
      <c r="H453" s="25"/>
    </row>
    <row r="454" spans="1:8" ht="15.75">
      <c r="A454" s="148" t="s">
        <v>1225</v>
      </c>
      <c r="B454" s="116" t="s">
        <v>327</v>
      </c>
      <c r="C454" s="149" t="s">
        <v>797</v>
      </c>
      <c r="D454" s="150">
        <v>681970.64</v>
      </c>
      <c r="E454" s="150">
        <v>133924.07999999999</v>
      </c>
      <c r="F454" s="151">
        <f t="shared" si="6"/>
        <v>548046.56000000006</v>
      </c>
      <c r="G454" s="25"/>
      <c r="H454" s="25"/>
    </row>
    <row r="455" spans="1:8" ht="31.5">
      <c r="A455" s="143" t="s">
        <v>268</v>
      </c>
      <c r="B455" s="113" t="s">
        <v>327</v>
      </c>
      <c r="C455" s="138" t="s">
        <v>798</v>
      </c>
      <c r="D455" s="134">
        <v>681970.64</v>
      </c>
      <c r="E455" s="134">
        <v>133924.07999999999</v>
      </c>
      <c r="F455" s="135">
        <f t="shared" si="6"/>
        <v>548046.56000000006</v>
      </c>
      <c r="G455" s="25"/>
      <c r="H455" s="25"/>
    </row>
    <row r="456" spans="1:8" ht="15.75">
      <c r="A456" s="143" t="s">
        <v>413</v>
      </c>
      <c r="B456" s="113" t="s">
        <v>327</v>
      </c>
      <c r="C456" s="138" t="s">
        <v>549</v>
      </c>
      <c r="D456" s="134">
        <v>583792.63</v>
      </c>
      <c r="E456" s="134">
        <v>133924.07999999999</v>
      </c>
      <c r="F456" s="135">
        <f t="shared" si="6"/>
        <v>449868.55000000005</v>
      </c>
      <c r="G456" s="25"/>
      <c r="H456" s="25"/>
    </row>
    <row r="457" spans="1:8" ht="15.75">
      <c r="A457" s="143" t="s">
        <v>510</v>
      </c>
      <c r="B457" s="113" t="s">
        <v>327</v>
      </c>
      <c r="C457" s="138" t="s">
        <v>549</v>
      </c>
      <c r="D457" s="134">
        <v>448381.44</v>
      </c>
      <c r="E457" s="134">
        <v>109223.06</v>
      </c>
      <c r="F457" s="135">
        <f t="shared" ref="F457:F520" si="7">D457-E457</f>
        <v>339158.38</v>
      </c>
      <c r="G457" s="25"/>
      <c r="H457" s="25"/>
    </row>
    <row r="458" spans="1:8" ht="15.75">
      <c r="A458" s="143" t="s">
        <v>511</v>
      </c>
      <c r="B458" s="113" t="s">
        <v>327</v>
      </c>
      <c r="C458" s="138" t="s">
        <v>549</v>
      </c>
      <c r="D458" s="134">
        <v>135411.19</v>
      </c>
      <c r="E458" s="134">
        <v>24701.02</v>
      </c>
      <c r="F458" s="135">
        <f t="shared" si="7"/>
        <v>110710.17</v>
      </c>
      <c r="G458" s="25"/>
      <c r="H458" s="25"/>
    </row>
    <row r="459" spans="1:8" ht="31.5">
      <c r="A459" s="143" t="s">
        <v>411</v>
      </c>
      <c r="B459" s="113" t="s">
        <v>327</v>
      </c>
      <c r="C459" s="138" t="s">
        <v>550</v>
      </c>
      <c r="D459" s="134">
        <v>98178.01</v>
      </c>
      <c r="E459" s="134">
        <v>0</v>
      </c>
      <c r="F459" s="135">
        <f t="shared" si="7"/>
        <v>98178.01</v>
      </c>
      <c r="G459" s="25"/>
      <c r="H459" s="25"/>
    </row>
    <row r="460" spans="1:8" ht="15.75">
      <c r="A460" s="143" t="s">
        <v>923</v>
      </c>
      <c r="B460" s="113" t="s">
        <v>327</v>
      </c>
      <c r="C460" s="138" t="s">
        <v>550</v>
      </c>
      <c r="D460" s="134">
        <v>27530.01</v>
      </c>
      <c r="E460" s="134">
        <v>0</v>
      </c>
      <c r="F460" s="135">
        <f t="shared" si="7"/>
        <v>27530.01</v>
      </c>
      <c r="G460" s="25"/>
      <c r="H460" s="25"/>
    </row>
    <row r="461" spans="1:8" ht="15.75">
      <c r="A461" s="143" t="s">
        <v>827</v>
      </c>
      <c r="B461" s="113" t="s">
        <v>327</v>
      </c>
      <c r="C461" s="138" t="s">
        <v>550</v>
      </c>
      <c r="D461" s="134">
        <v>70648</v>
      </c>
      <c r="E461" s="134">
        <v>0</v>
      </c>
      <c r="F461" s="135">
        <f t="shared" si="7"/>
        <v>70648</v>
      </c>
      <c r="G461" s="25"/>
      <c r="H461" s="25"/>
    </row>
    <row r="462" spans="1:8" ht="31.5">
      <c r="A462" s="148" t="s">
        <v>148</v>
      </c>
      <c r="B462" s="116" t="s">
        <v>327</v>
      </c>
      <c r="C462" s="149" t="s">
        <v>997</v>
      </c>
      <c r="D462" s="150">
        <v>363974359.37</v>
      </c>
      <c r="E462" s="150">
        <v>85855212.450000003</v>
      </c>
      <c r="F462" s="151">
        <f t="shared" si="7"/>
        <v>278119146.92000002</v>
      </c>
      <c r="G462" s="25"/>
      <c r="H462" s="25"/>
    </row>
    <row r="463" spans="1:8" ht="15.75">
      <c r="A463" s="148" t="s">
        <v>1281</v>
      </c>
      <c r="B463" s="116" t="s">
        <v>327</v>
      </c>
      <c r="C463" s="149" t="s">
        <v>998</v>
      </c>
      <c r="D463" s="150">
        <v>21570287.460000001</v>
      </c>
      <c r="E463" s="150">
        <v>6950634.3399999999</v>
      </c>
      <c r="F463" s="151">
        <f t="shared" si="7"/>
        <v>14619653.120000001</v>
      </c>
      <c r="G463" s="25"/>
      <c r="H463" s="25"/>
    </row>
    <row r="464" spans="1:8" ht="15.75">
      <c r="A464" s="148" t="s">
        <v>673</v>
      </c>
      <c r="B464" s="116" t="s">
        <v>327</v>
      </c>
      <c r="C464" s="149" t="s">
        <v>999</v>
      </c>
      <c r="D464" s="150">
        <v>21570287.460000001</v>
      </c>
      <c r="E464" s="150">
        <v>6950634.3399999999</v>
      </c>
      <c r="F464" s="151">
        <f t="shared" si="7"/>
        <v>14619653.120000001</v>
      </c>
      <c r="G464" s="25"/>
      <c r="H464" s="25"/>
    </row>
    <row r="465" spans="1:8" ht="31.5">
      <c r="A465" s="143" t="s">
        <v>149</v>
      </c>
      <c r="B465" s="113" t="s">
        <v>327</v>
      </c>
      <c r="C465" s="138" t="s">
        <v>979</v>
      </c>
      <c r="D465" s="134">
        <v>351520</v>
      </c>
      <c r="E465" s="134">
        <v>65000</v>
      </c>
      <c r="F465" s="135">
        <f t="shared" si="7"/>
        <v>286520</v>
      </c>
      <c r="G465" s="25"/>
      <c r="H465" s="25"/>
    </row>
    <row r="466" spans="1:8" ht="31.5">
      <c r="A466" s="143" t="s">
        <v>411</v>
      </c>
      <c r="B466" s="113" t="s">
        <v>327</v>
      </c>
      <c r="C466" s="138" t="s">
        <v>626</v>
      </c>
      <c r="D466" s="134">
        <v>351520</v>
      </c>
      <c r="E466" s="134">
        <v>65000</v>
      </c>
      <c r="F466" s="135">
        <f t="shared" si="7"/>
        <v>286520</v>
      </c>
      <c r="G466" s="25"/>
      <c r="H466" s="25"/>
    </row>
    <row r="467" spans="1:8" ht="15.75">
      <c r="A467" s="143" t="s">
        <v>514</v>
      </c>
      <c r="B467" s="113" t="s">
        <v>327</v>
      </c>
      <c r="C467" s="138" t="s">
        <v>626</v>
      </c>
      <c r="D467" s="134">
        <v>351520</v>
      </c>
      <c r="E467" s="134">
        <v>65000</v>
      </c>
      <c r="F467" s="135">
        <f t="shared" si="7"/>
        <v>286520</v>
      </c>
      <c r="G467" s="25"/>
      <c r="H467" s="25"/>
    </row>
    <row r="468" spans="1:8" ht="31.5">
      <c r="A468" s="143" t="s">
        <v>150</v>
      </c>
      <c r="B468" s="113" t="s">
        <v>327</v>
      </c>
      <c r="C468" s="138" t="s">
        <v>1000</v>
      </c>
      <c r="D468" s="134">
        <v>2555047.12</v>
      </c>
      <c r="E468" s="134">
        <v>498505.3</v>
      </c>
      <c r="F468" s="135">
        <f t="shared" si="7"/>
        <v>2056541.82</v>
      </c>
      <c r="G468" s="25"/>
      <c r="H468" s="25"/>
    </row>
    <row r="469" spans="1:8" ht="31.5">
      <c r="A469" s="143" t="s">
        <v>411</v>
      </c>
      <c r="B469" s="113" t="s">
        <v>327</v>
      </c>
      <c r="C469" s="138" t="s">
        <v>551</v>
      </c>
      <c r="D469" s="134">
        <v>2555047.12</v>
      </c>
      <c r="E469" s="134">
        <v>498505.3</v>
      </c>
      <c r="F469" s="135">
        <f t="shared" si="7"/>
        <v>2056541.82</v>
      </c>
      <c r="G469" s="25"/>
      <c r="H469" s="25"/>
    </row>
    <row r="470" spans="1:8" ht="15.75">
      <c r="A470" s="143" t="s">
        <v>828</v>
      </c>
      <c r="B470" s="113" t="s">
        <v>327</v>
      </c>
      <c r="C470" s="138" t="s">
        <v>551</v>
      </c>
      <c r="D470" s="134">
        <v>1477091.88</v>
      </c>
      <c r="E470" s="134">
        <v>223301.97</v>
      </c>
      <c r="F470" s="135">
        <f t="shared" si="7"/>
        <v>1253789.9099999999</v>
      </c>
      <c r="G470" s="25"/>
      <c r="H470" s="25"/>
    </row>
    <row r="471" spans="1:8" ht="15.75">
      <c r="A471" s="143" t="s">
        <v>923</v>
      </c>
      <c r="B471" s="113" t="s">
        <v>327</v>
      </c>
      <c r="C471" s="138" t="s">
        <v>551</v>
      </c>
      <c r="D471" s="134">
        <v>1077955.24</v>
      </c>
      <c r="E471" s="134">
        <v>275203.33</v>
      </c>
      <c r="F471" s="135">
        <f t="shared" si="7"/>
        <v>802751.90999999992</v>
      </c>
      <c r="G471" s="25"/>
      <c r="H471" s="25"/>
    </row>
    <row r="472" spans="1:8" ht="63">
      <c r="A472" s="143" t="s">
        <v>234</v>
      </c>
      <c r="B472" s="113" t="s">
        <v>327</v>
      </c>
      <c r="C472" s="138" t="s">
        <v>1233</v>
      </c>
      <c r="D472" s="134">
        <v>19666.669999999998</v>
      </c>
      <c r="E472" s="134">
        <v>8000</v>
      </c>
      <c r="F472" s="135">
        <f t="shared" si="7"/>
        <v>11666.669999999998</v>
      </c>
      <c r="G472" s="25"/>
      <c r="H472" s="25"/>
    </row>
    <row r="473" spans="1:8" ht="31.5">
      <c r="A473" s="143" t="s">
        <v>411</v>
      </c>
      <c r="B473" s="113" t="s">
        <v>327</v>
      </c>
      <c r="C473" s="138" t="s">
        <v>552</v>
      </c>
      <c r="D473" s="134">
        <v>19666.669999999998</v>
      </c>
      <c r="E473" s="134">
        <v>8000</v>
      </c>
      <c r="F473" s="135">
        <f t="shared" si="7"/>
        <v>11666.669999999998</v>
      </c>
      <c r="G473" s="25"/>
      <c r="H473" s="25"/>
    </row>
    <row r="474" spans="1:8" ht="15.75">
      <c r="A474" s="143" t="s">
        <v>514</v>
      </c>
      <c r="B474" s="113" t="s">
        <v>327</v>
      </c>
      <c r="C474" s="138" t="s">
        <v>552</v>
      </c>
      <c r="D474" s="134">
        <v>19666.669999999998</v>
      </c>
      <c r="E474" s="134">
        <v>8000</v>
      </c>
      <c r="F474" s="135">
        <f t="shared" si="7"/>
        <v>11666.669999999998</v>
      </c>
      <c r="G474" s="25"/>
      <c r="H474" s="25"/>
    </row>
    <row r="475" spans="1:8" ht="31.5">
      <c r="A475" s="143" t="s">
        <v>623</v>
      </c>
      <c r="B475" s="113" t="s">
        <v>327</v>
      </c>
      <c r="C475" s="138" t="s">
        <v>193</v>
      </c>
      <c r="D475" s="134">
        <v>490166.67</v>
      </c>
      <c r="E475" s="134">
        <v>0</v>
      </c>
      <c r="F475" s="135">
        <f t="shared" si="7"/>
        <v>490166.67</v>
      </c>
      <c r="G475" s="25"/>
      <c r="H475" s="25"/>
    </row>
    <row r="476" spans="1:8" ht="31.5">
      <c r="A476" s="143" t="s">
        <v>411</v>
      </c>
      <c r="B476" s="113" t="s">
        <v>327</v>
      </c>
      <c r="C476" s="138" t="s">
        <v>194</v>
      </c>
      <c r="D476" s="134">
        <v>490166.67</v>
      </c>
      <c r="E476" s="134">
        <v>0</v>
      </c>
      <c r="F476" s="135">
        <f t="shared" si="7"/>
        <v>490166.67</v>
      </c>
      <c r="G476" s="25"/>
      <c r="H476" s="25"/>
    </row>
    <row r="477" spans="1:8" ht="15.75">
      <c r="A477" s="143" t="s">
        <v>514</v>
      </c>
      <c r="B477" s="113" t="s">
        <v>327</v>
      </c>
      <c r="C477" s="138" t="s">
        <v>194</v>
      </c>
      <c r="D477" s="134">
        <v>490166.67</v>
      </c>
      <c r="E477" s="134">
        <v>0</v>
      </c>
      <c r="F477" s="135">
        <f t="shared" si="7"/>
        <v>490166.67</v>
      </c>
      <c r="G477" s="25"/>
      <c r="H477" s="25"/>
    </row>
    <row r="478" spans="1:8" ht="31.5">
      <c r="A478" s="143" t="s">
        <v>947</v>
      </c>
      <c r="B478" s="113" t="s">
        <v>327</v>
      </c>
      <c r="C478" s="138" t="s">
        <v>1083</v>
      </c>
      <c r="D478" s="134">
        <v>102068.2</v>
      </c>
      <c r="E478" s="134">
        <v>0</v>
      </c>
      <c r="F478" s="135">
        <f t="shared" si="7"/>
        <v>102068.2</v>
      </c>
      <c r="G478" s="25"/>
      <c r="H478" s="25"/>
    </row>
    <row r="479" spans="1:8" ht="31.5">
      <c r="A479" s="143" t="s">
        <v>411</v>
      </c>
      <c r="B479" s="113" t="s">
        <v>327</v>
      </c>
      <c r="C479" s="138" t="s">
        <v>1084</v>
      </c>
      <c r="D479" s="134">
        <v>102068.2</v>
      </c>
      <c r="E479" s="134">
        <v>0</v>
      </c>
      <c r="F479" s="135">
        <f t="shared" si="7"/>
        <v>102068.2</v>
      </c>
      <c r="G479" s="25"/>
      <c r="H479" s="25"/>
    </row>
    <row r="480" spans="1:8" ht="15.75">
      <c r="A480" s="143" t="s">
        <v>514</v>
      </c>
      <c r="B480" s="113" t="s">
        <v>327</v>
      </c>
      <c r="C480" s="138" t="s">
        <v>1084</v>
      </c>
      <c r="D480" s="134">
        <v>102068.2</v>
      </c>
      <c r="E480" s="134">
        <v>0</v>
      </c>
      <c r="F480" s="135">
        <f t="shared" si="7"/>
        <v>102068.2</v>
      </c>
      <c r="G480" s="25"/>
      <c r="H480" s="25"/>
    </row>
    <row r="481" spans="1:8" ht="15.75">
      <c r="A481" s="143" t="s">
        <v>948</v>
      </c>
      <c r="B481" s="113" t="s">
        <v>327</v>
      </c>
      <c r="C481" s="138" t="s">
        <v>1085</v>
      </c>
      <c r="D481" s="134">
        <v>3643763.63</v>
      </c>
      <c r="E481" s="134">
        <v>0</v>
      </c>
      <c r="F481" s="135">
        <f t="shared" si="7"/>
        <v>3643763.63</v>
      </c>
      <c r="G481" s="25"/>
      <c r="H481" s="25"/>
    </row>
    <row r="482" spans="1:8" ht="31.5">
      <c r="A482" s="143" t="s">
        <v>411</v>
      </c>
      <c r="B482" s="113" t="s">
        <v>327</v>
      </c>
      <c r="C482" s="138" t="s">
        <v>1086</v>
      </c>
      <c r="D482" s="134">
        <v>3643763.63</v>
      </c>
      <c r="E482" s="134">
        <v>0</v>
      </c>
      <c r="F482" s="135">
        <f t="shared" si="7"/>
        <v>3643763.63</v>
      </c>
      <c r="G482" s="25"/>
      <c r="H482" s="25"/>
    </row>
    <row r="483" spans="1:8" ht="15.75">
      <c r="A483" s="143" t="s">
        <v>514</v>
      </c>
      <c r="B483" s="113" t="s">
        <v>327</v>
      </c>
      <c r="C483" s="138" t="s">
        <v>1086</v>
      </c>
      <c r="D483" s="134">
        <v>3643763.63</v>
      </c>
      <c r="E483" s="134">
        <v>0</v>
      </c>
      <c r="F483" s="135">
        <f t="shared" si="7"/>
        <v>3643763.63</v>
      </c>
      <c r="G483" s="25"/>
      <c r="H483" s="25"/>
    </row>
    <row r="484" spans="1:8" ht="31.5">
      <c r="A484" s="143" t="s">
        <v>343</v>
      </c>
      <c r="B484" s="113" t="s">
        <v>327</v>
      </c>
      <c r="C484" s="138" t="s">
        <v>1234</v>
      </c>
      <c r="D484" s="134">
        <v>13151781.630000001</v>
      </c>
      <c r="E484" s="134">
        <v>5975334.3499999996</v>
      </c>
      <c r="F484" s="135">
        <f t="shared" si="7"/>
        <v>7176447.2800000012</v>
      </c>
      <c r="G484" s="25"/>
      <c r="H484" s="25"/>
    </row>
    <row r="485" spans="1:8" ht="31.5">
      <c r="A485" s="143" t="s">
        <v>410</v>
      </c>
      <c r="B485" s="113" t="s">
        <v>327</v>
      </c>
      <c r="C485" s="138" t="s">
        <v>553</v>
      </c>
      <c r="D485" s="134">
        <v>12957827.85</v>
      </c>
      <c r="E485" s="134">
        <v>5956921.2300000004</v>
      </c>
      <c r="F485" s="135">
        <f t="shared" si="7"/>
        <v>7000906.6199999992</v>
      </c>
      <c r="G485" s="25"/>
      <c r="H485" s="25"/>
    </row>
    <row r="486" spans="1:8" ht="15.75">
      <c r="A486" s="143" t="s">
        <v>510</v>
      </c>
      <c r="B486" s="113" t="s">
        <v>327</v>
      </c>
      <c r="C486" s="138" t="s">
        <v>553</v>
      </c>
      <c r="D486" s="134">
        <v>9849912.0399999991</v>
      </c>
      <c r="E486" s="134">
        <v>4566541.2</v>
      </c>
      <c r="F486" s="135">
        <f t="shared" si="7"/>
        <v>5283370.8399999989</v>
      </c>
      <c r="G486" s="25"/>
      <c r="H486" s="25"/>
    </row>
    <row r="487" spans="1:8" ht="15.75">
      <c r="A487" s="143" t="s">
        <v>513</v>
      </c>
      <c r="B487" s="113" t="s">
        <v>327</v>
      </c>
      <c r="C487" s="138" t="s">
        <v>553</v>
      </c>
      <c r="D487" s="134">
        <v>13500</v>
      </c>
      <c r="E487" s="134">
        <v>600</v>
      </c>
      <c r="F487" s="135">
        <f t="shared" si="7"/>
        <v>12900</v>
      </c>
      <c r="G487" s="25"/>
      <c r="H487" s="25"/>
    </row>
    <row r="488" spans="1:8" ht="15.75">
      <c r="A488" s="143" t="s">
        <v>511</v>
      </c>
      <c r="B488" s="113" t="s">
        <v>327</v>
      </c>
      <c r="C488" s="138" t="s">
        <v>553</v>
      </c>
      <c r="D488" s="134">
        <v>2989922.21</v>
      </c>
      <c r="E488" s="134">
        <v>1370639.47</v>
      </c>
      <c r="F488" s="135">
        <f t="shared" si="7"/>
        <v>1619282.74</v>
      </c>
      <c r="G488" s="25"/>
      <c r="H488" s="25"/>
    </row>
    <row r="489" spans="1:8" ht="15.75">
      <c r="A489" s="143" t="s">
        <v>514</v>
      </c>
      <c r="B489" s="113" t="s">
        <v>327</v>
      </c>
      <c r="C489" s="138" t="s">
        <v>553</v>
      </c>
      <c r="D489" s="134">
        <v>68717.600000000006</v>
      </c>
      <c r="E489" s="134">
        <v>6908</v>
      </c>
      <c r="F489" s="135">
        <f t="shared" si="7"/>
        <v>61809.600000000006</v>
      </c>
      <c r="G489" s="25"/>
      <c r="H489" s="25"/>
    </row>
    <row r="490" spans="1:8" ht="31.5">
      <c r="A490" s="143" t="s">
        <v>512</v>
      </c>
      <c r="B490" s="113" t="s">
        <v>327</v>
      </c>
      <c r="C490" s="138" t="s">
        <v>553</v>
      </c>
      <c r="D490" s="134">
        <v>35776</v>
      </c>
      <c r="E490" s="134">
        <v>12232.56</v>
      </c>
      <c r="F490" s="135">
        <f t="shared" si="7"/>
        <v>23543.440000000002</v>
      </c>
      <c r="G490" s="25"/>
      <c r="H490" s="25"/>
    </row>
    <row r="491" spans="1:8" ht="31.5">
      <c r="A491" s="143" t="s">
        <v>411</v>
      </c>
      <c r="B491" s="113" t="s">
        <v>327</v>
      </c>
      <c r="C491" s="138" t="s">
        <v>740</v>
      </c>
      <c r="D491" s="134">
        <v>193953.78</v>
      </c>
      <c r="E491" s="134">
        <v>18413.12</v>
      </c>
      <c r="F491" s="135">
        <f t="shared" si="7"/>
        <v>175540.66</v>
      </c>
      <c r="G491" s="25"/>
      <c r="H491" s="25"/>
    </row>
    <row r="492" spans="1:8" ht="15.75">
      <c r="A492" s="143" t="s">
        <v>825</v>
      </c>
      <c r="B492" s="113" t="s">
        <v>327</v>
      </c>
      <c r="C492" s="138" t="s">
        <v>740</v>
      </c>
      <c r="D492" s="134">
        <v>123052.8</v>
      </c>
      <c r="E492" s="134">
        <v>14813.12</v>
      </c>
      <c r="F492" s="135">
        <f t="shared" si="7"/>
        <v>108239.68000000001</v>
      </c>
      <c r="G492" s="25"/>
      <c r="H492" s="25"/>
    </row>
    <row r="493" spans="1:8" ht="15.75">
      <c r="A493" s="143" t="s">
        <v>514</v>
      </c>
      <c r="B493" s="113" t="s">
        <v>327</v>
      </c>
      <c r="C493" s="138" t="s">
        <v>740</v>
      </c>
      <c r="D493" s="134">
        <v>70900.98</v>
      </c>
      <c r="E493" s="134">
        <v>3600</v>
      </c>
      <c r="F493" s="135">
        <f t="shared" si="7"/>
        <v>67300.98</v>
      </c>
      <c r="G493" s="25"/>
      <c r="H493" s="25"/>
    </row>
    <row r="494" spans="1:8" ht="110.25">
      <c r="A494" s="143" t="s">
        <v>949</v>
      </c>
      <c r="B494" s="113" t="s">
        <v>327</v>
      </c>
      <c r="C494" s="138" t="s">
        <v>1087</v>
      </c>
      <c r="D494" s="134">
        <v>200</v>
      </c>
      <c r="E494" s="134">
        <v>0</v>
      </c>
      <c r="F494" s="135">
        <f t="shared" si="7"/>
        <v>200</v>
      </c>
      <c r="G494" s="25"/>
      <c r="H494" s="25"/>
    </row>
    <row r="495" spans="1:8" ht="31.5">
      <c r="A495" s="143" t="s">
        <v>411</v>
      </c>
      <c r="B495" s="113" t="s">
        <v>327</v>
      </c>
      <c r="C495" s="138" t="s">
        <v>1088</v>
      </c>
      <c r="D495" s="134">
        <v>200</v>
      </c>
      <c r="E495" s="134">
        <v>0</v>
      </c>
      <c r="F495" s="135">
        <f t="shared" si="7"/>
        <v>200</v>
      </c>
      <c r="G495" s="25"/>
      <c r="H495" s="25"/>
    </row>
    <row r="496" spans="1:8" ht="15.75">
      <c r="A496" s="143" t="s">
        <v>825</v>
      </c>
      <c r="B496" s="113" t="s">
        <v>327</v>
      </c>
      <c r="C496" s="138" t="s">
        <v>1088</v>
      </c>
      <c r="D496" s="134">
        <v>200</v>
      </c>
      <c r="E496" s="134">
        <v>0</v>
      </c>
      <c r="F496" s="135">
        <f t="shared" si="7"/>
        <v>200</v>
      </c>
      <c r="G496" s="25"/>
      <c r="H496" s="25"/>
    </row>
    <row r="497" spans="1:8" ht="78.75">
      <c r="A497" s="143" t="s">
        <v>833</v>
      </c>
      <c r="B497" s="113" t="s">
        <v>327</v>
      </c>
      <c r="C497" s="138" t="s">
        <v>1235</v>
      </c>
      <c r="D497" s="134">
        <v>1256073.54</v>
      </c>
      <c r="E497" s="134">
        <v>403794.69</v>
      </c>
      <c r="F497" s="135">
        <f t="shared" si="7"/>
        <v>852278.85000000009</v>
      </c>
      <c r="G497" s="25"/>
      <c r="H497" s="25"/>
    </row>
    <row r="498" spans="1:8" ht="31.5">
      <c r="A498" s="143" t="s">
        <v>414</v>
      </c>
      <c r="B498" s="113" t="s">
        <v>327</v>
      </c>
      <c r="C498" s="138" t="s">
        <v>741</v>
      </c>
      <c r="D498" s="134">
        <v>1256073.54</v>
      </c>
      <c r="E498" s="134">
        <v>403794.69</v>
      </c>
      <c r="F498" s="135">
        <f t="shared" si="7"/>
        <v>852278.85000000009</v>
      </c>
      <c r="G498" s="25"/>
      <c r="H498" s="25"/>
    </row>
    <row r="499" spans="1:8" ht="31.5">
      <c r="A499" s="143" t="s">
        <v>554</v>
      </c>
      <c r="B499" s="113" t="s">
        <v>327</v>
      </c>
      <c r="C499" s="138" t="s">
        <v>741</v>
      </c>
      <c r="D499" s="134">
        <v>1256073.54</v>
      </c>
      <c r="E499" s="134">
        <v>403794.69</v>
      </c>
      <c r="F499" s="135">
        <f t="shared" si="7"/>
        <v>852278.85000000009</v>
      </c>
      <c r="G499" s="25"/>
      <c r="H499" s="25"/>
    </row>
    <row r="500" spans="1:8" ht="31.5">
      <c r="A500" s="148" t="s">
        <v>229</v>
      </c>
      <c r="B500" s="116" t="s">
        <v>327</v>
      </c>
      <c r="C500" s="149" t="s">
        <v>429</v>
      </c>
      <c r="D500" s="150">
        <v>963186.4</v>
      </c>
      <c r="E500" s="150">
        <v>0</v>
      </c>
      <c r="F500" s="151">
        <f t="shared" si="7"/>
        <v>963186.4</v>
      </c>
    </row>
    <row r="501" spans="1:8" ht="31.5">
      <c r="A501" s="148" t="s">
        <v>1205</v>
      </c>
      <c r="B501" s="116" t="s">
        <v>327</v>
      </c>
      <c r="C501" s="149" t="s">
        <v>430</v>
      </c>
      <c r="D501" s="150">
        <v>963186.4</v>
      </c>
      <c r="E501" s="150">
        <v>0</v>
      </c>
      <c r="F501" s="151">
        <f t="shared" si="7"/>
        <v>963186.4</v>
      </c>
    </row>
    <row r="502" spans="1:8" ht="47.25">
      <c r="A502" s="143" t="s">
        <v>950</v>
      </c>
      <c r="B502" s="113" t="s">
        <v>327</v>
      </c>
      <c r="C502" s="138" t="s">
        <v>431</v>
      </c>
      <c r="D502" s="134">
        <v>963186.4</v>
      </c>
      <c r="E502" s="134">
        <v>0</v>
      </c>
      <c r="F502" s="135">
        <f t="shared" si="7"/>
        <v>963186.4</v>
      </c>
    </row>
    <row r="503" spans="1:8" ht="31.5">
      <c r="A503" s="143" t="s">
        <v>411</v>
      </c>
      <c r="B503" s="113" t="s">
        <v>327</v>
      </c>
      <c r="C503" s="138" t="s">
        <v>742</v>
      </c>
      <c r="D503" s="134">
        <v>963186.4</v>
      </c>
      <c r="E503" s="134">
        <v>0</v>
      </c>
      <c r="F503" s="135">
        <f t="shared" si="7"/>
        <v>963186.4</v>
      </c>
    </row>
    <row r="504" spans="1:8" ht="15.75">
      <c r="A504" s="143" t="s">
        <v>923</v>
      </c>
      <c r="B504" s="113" t="s">
        <v>327</v>
      </c>
      <c r="C504" s="138" t="s">
        <v>742</v>
      </c>
      <c r="D504" s="134">
        <v>963186.4</v>
      </c>
      <c r="E504" s="134">
        <v>0</v>
      </c>
      <c r="F504" s="135">
        <f t="shared" si="7"/>
        <v>963186.4</v>
      </c>
    </row>
    <row r="505" spans="1:8" ht="15.75">
      <c r="A505" s="148" t="s">
        <v>75</v>
      </c>
      <c r="B505" s="116" t="s">
        <v>327</v>
      </c>
      <c r="C505" s="149" t="s">
        <v>1236</v>
      </c>
      <c r="D505" s="150">
        <v>3744792.59</v>
      </c>
      <c r="E505" s="150">
        <v>696958.95</v>
      </c>
      <c r="F505" s="151">
        <f t="shared" si="7"/>
        <v>3047833.6399999997</v>
      </c>
    </row>
    <row r="506" spans="1:8" ht="15.75">
      <c r="A506" s="148" t="s">
        <v>391</v>
      </c>
      <c r="B506" s="116" t="s">
        <v>327</v>
      </c>
      <c r="C506" s="149" t="s">
        <v>1237</v>
      </c>
      <c r="D506" s="150">
        <v>2673262.9900000002</v>
      </c>
      <c r="E506" s="150">
        <v>467833.95</v>
      </c>
      <c r="F506" s="151">
        <f t="shared" si="7"/>
        <v>2205429.04</v>
      </c>
    </row>
    <row r="507" spans="1:8" ht="31.5">
      <c r="A507" s="143" t="s">
        <v>951</v>
      </c>
      <c r="B507" s="113" t="s">
        <v>327</v>
      </c>
      <c r="C507" s="138" t="s">
        <v>1238</v>
      </c>
      <c r="D507" s="134">
        <v>2673262.9900000002</v>
      </c>
      <c r="E507" s="134">
        <v>467833.95</v>
      </c>
      <c r="F507" s="135">
        <f t="shared" si="7"/>
        <v>2205429.04</v>
      </c>
    </row>
    <row r="508" spans="1:8" ht="31.5">
      <c r="A508" s="143" t="s">
        <v>411</v>
      </c>
      <c r="B508" s="113" t="s">
        <v>327</v>
      </c>
      <c r="C508" s="138" t="s">
        <v>743</v>
      </c>
      <c r="D508" s="134">
        <v>2673262.9900000002</v>
      </c>
      <c r="E508" s="134">
        <v>467833.95</v>
      </c>
      <c r="F508" s="135">
        <f t="shared" si="7"/>
        <v>2205429.04</v>
      </c>
    </row>
    <row r="509" spans="1:8" ht="15.75">
      <c r="A509" s="143" t="s">
        <v>825</v>
      </c>
      <c r="B509" s="113" t="s">
        <v>327</v>
      </c>
      <c r="C509" s="138" t="s">
        <v>743</v>
      </c>
      <c r="D509" s="134">
        <v>624</v>
      </c>
      <c r="E509" s="134">
        <v>0</v>
      </c>
      <c r="F509" s="135">
        <f t="shared" si="7"/>
        <v>624</v>
      </c>
    </row>
    <row r="510" spans="1:8" ht="15.75">
      <c r="A510" s="143" t="s">
        <v>923</v>
      </c>
      <c r="B510" s="113" t="s">
        <v>327</v>
      </c>
      <c r="C510" s="138" t="s">
        <v>743</v>
      </c>
      <c r="D510" s="134">
        <v>1432860.93</v>
      </c>
      <c r="E510" s="134">
        <v>427708.83</v>
      </c>
      <c r="F510" s="135">
        <f t="shared" si="7"/>
        <v>1005152.0999999999</v>
      </c>
    </row>
    <row r="511" spans="1:8" ht="15.75">
      <c r="A511" s="143" t="s">
        <v>514</v>
      </c>
      <c r="B511" s="113" t="s">
        <v>327</v>
      </c>
      <c r="C511" s="138" t="s">
        <v>743</v>
      </c>
      <c r="D511" s="134">
        <v>931075.9</v>
      </c>
      <c r="E511" s="134">
        <v>40125.120000000003</v>
      </c>
      <c r="F511" s="135">
        <f t="shared" si="7"/>
        <v>890950.78</v>
      </c>
    </row>
    <row r="512" spans="1:8" ht="15.75">
      <c r="A512" s="143" t="s">
        <v>273</v>
      </c>
      <c r="B512" s="113" t="s">
        <v>327</v>
      </c>
      <c r="C512" s="138" t="s">
        <v>743</v>
      </c>
      <c r="D512" s="134">
        <v>308702.15999999997</v>
      </c>
      <c r="E512" s="134">
        <v>0</v>
      </c>
      <c r="F512" s="135">
        <f t="shared" si="7"/>
        <v>308702.15999999997</v>
      </c>
    </row>
    <row r="513" spans="1:6" ht="15.75">
      <c r="A513" s="148" t="s">
        <v>385</v>
      </c>
      <c r="B513" s="116" t="s">
        <v>327</v>
      </c>
      <c r="C513" s="149" t="s">
        <v>401</v>
      </c>
      <c r="D513" s="150">
        <v>191255.08</v>
      </c>
      <c r="E513" s="150">
        <v>18225</v>
      </c>
      <c r="F513" s="151">
        <f t="shared" si="7"/>
        <v>173030.08</v>
      </c>
    </row>
    <row r="514" spans="1:6" ht="31.5">
      <c r="A514" s="143" t="s">
        <v>627</v>
      </c>
      <c r="B514" s="113" t="s">
        <v>327</v>
      </c>
      <c r="C514" s="138" t="s">
        <v>748</v>
      </c>
      <c r="D514" s="134">
        <v>191255.08</v>
      </c>
      <c r="E514" s="134">
        <v>18225</v>
      </c>
      <c r="F514" s="135">
        <f t="shared" si="7"/>
        <v>173030.08</v>
      </c>
    </row>
    <row r="515" spans="1:6" ht="31.5">
      <c r="A515" s="143" t="s">
        <v>411</v>
      </c>
      <c r="B515" s="113" t="s">
        <v>327</v>
      </c>
      <c r="C515" s="138" t="s">
        <v>749</v>
      </c>
      <c r="D515" s="134">
        <v>191255.08</v>
      </c>
      <c r="E515" s="134">
        <v>18225</v>
      </c>
      <c r="F515" s="135">
        <f t="shared" si="7"/>
        <v>173030.08</v>
      </c>
    </row>
    <row r="516" spans="1:6" ht="15.75">
      <c r="A516" s="143" t="s">
        <v>514</v>
      </c>
      <c r="B516" s="113" t="s">
        <v>327</v>
      </c>
      <c r="C516" s="138" t="s">
        <v>749</v>
      </c>
      <c r="D516" s="134">
        <v>191255.08</v>
      </c>
      <c r="E516" s="134">
        <v>18225</v>
      </c>
      <c r="F516" s="135">
        <f t="shared" si="7"/>
        <v>173030.08</v>
      </c>
    </row>
    <row r="517" spans="1:6" ht="15.75">
      <c r="A517" s="148" t="s">
        <v>397</v>
      </c>
      <c r="B517" s="116" t="s">
        <v>327</v>
      </c>
      <c r="C517" s="149" t="s">
        <v>1239</v>
      </c>
      <c r="D517" s="150">
        <v>880274.52</v>
      </c>
      <c r="E517" s="150">
        <v>210900</v>
      </c>
      <c r="F517" s="151">
        <f t="shared" si="7"/>
        <v>669374.52</v>
      </c>
    </row>
    <row r="518" spans="1:6" ht="31.5">
      <c r="A518" s="143" t="s">
        <v>909</v>
      </c>
      <c r="B518" s="113" t="s">
        <v>327</v>
      </c>
      <c r="C518" s="138" t="s">
        <v>402</v>
      </c>
      <c r="D518" s="134">
        <v>63116.77</v>
      </c>
      <c r="E518" s="134">
        <v>46500</v>
      </c>
      <c r="F518" s="135">
        <f t="shared" si="7"/>
        <v>16616.769999999997</v>
      </c>
    </row>
    <row r="519" spans="1:6" ht="31.5">
      <c r="A519" s="143" t="s">
        <v>411</v>
      </c>
      <c r="B519" s="113" t="s">
        <v>327</v>
      </c>
      <c r="C519" s="138" t="s">
        <v>403</v>
      </c>
      <c r="D519" s="134">
        <v>63116.77</v>
      </c>
      <c r="E519" s="134">
        <v>46500</v>
      </c>
      <c r="F519" s="135">
        <f t="shared" si="7"/>
        <v>16616.769999999997</v>
      </c>
    </row>
    <row r="520" spans="1:6" ht="15.75">
      <c r="A520" s="143" t="s">
        <v>514</v>
      </c>
      <c r="B520" s="113" t="s">
        <v>327</v>
      </c>
      <c r="C520" s="138" t="s">
        <v>403</v>
      </c>
      <c r="D520" s="134">
        <v>63116.77</v>
      </c>
      <c r="E520" s="134">
        <v>46500</v>
      </c>
      <c r="F520" s="135">
        <f t="shared" si="7"/>
        <v>16616.769999999997</v>
      </c>
    </row>
    <row r="521" spans="1:6" ht="63">
      <c r="A521" s="143" t="s">
        <v>873</v>
      </c>
      <c r="B521" s="113" t="s">
        <v>327</v>
      </c>
      <c r="C521" s="138" t="s">
        <v>888</v>
      </c>
      <c r="D521" s="134">
        <v>26000</v>
      </c>
      <c r="E521" s="134">
        <v>0</v>
      </c>
      <c r="F521" s="135">
        <f t="shared" ref="F521:F584" si="8">D521-E521</f>
        <v>26000</v>
      </c>
    </row>
    <row r="522" spans="1:6" ht="31.5">
      <c r="A522" s="143" t="s">
        <v>411</v>
      </c>
      <c r="B522" s="113" t="s">
        <v>327</v>
      </c>
      <c r="C522" s="138" t="s">
        <v>889</v>
      </c>
      <c r="D522" s="134">
        <v>26000</v>
      </c>
      <c r="E522" s="134">
        <v>0</v>
      </c>
      <c r="F522" s="135">
        <f t="shared" si="8"/>
        <v>26000</v>
      </c>
    </row>
    <row r="523" spans="1:6" ht="15.75">
      <c r="A523" s="143" t="s">
        <v>514</v>
      </c>
      <c r="B523" s="113" t="s">
        <v>327</v>
      </c>
      <c r="C523" s="138" t="s">
        <v>889</v>
      </c>
      <c r="D523" s="134">
        <v>26000</v>
      </c>
      <c r="E523" s="134">
        <v>0</v>
      </c>
      <c r="F523" s="135">
        <f t="shared" si="8"/>
        <v>26000</v>
      </c>
    </row>
    <row r="524" spans="1:6" ht="31.5">
      <c r="A524" s="143" t="s">
        <v>408</v>
      </c>
      <c r="B524" s="113" t="s">
        <v>327</v>
      </c>
      <c r="C524" s="138" t="s">
        <v>409</v>
      </c>
      <c r="D524" s="134">
        <v>26400</v>
      </c>
      <c r="E524" s="134">
        <v>14400</v>
      </c>
      <c r="F524" s="135">
        <f t="shared" si="8"/>
        <v>12000</v>
      </c>
    </row>
    <row r="525" spans="1:6" ht="31.5">
      <c r="A525" s="143" t="s">
        <v>411</v>
      </c>
      <c r="B525" s="113" t="s">
        <v>327</v>
      </c>
      <c r="C525" s="138" t="s">
        <v>789</v>
      </c>
      <c r="D525" s="134">
        <v>26400</v>
      </c>
      <c r="E525" s="134">
        <v>14400</v>
      </c>
      <c r="F525" s="135">
        <f t="shared" si="8"/>
        <v>12000</v>
      </c>
    </row>
    <row r="526" spans="1:6" ht="15.75">
      <c r="A526" s="143" t="s">
        <v>514</v>
      </c>
      <c r="B526" s="113" t="s">
        <v>327</v>
      </c>
      <c r="C526" s="138" t="s">
        <v>789</v>
      </c>
      <c r="D526" s="134">
        <v>26400</v>
      </c>
      <c r="E526" s="134">
        <v>14400</v>
      </c>
      <c r="F526" s="135">
        <f t="shared" si="8"/>
        <v>12000</v>
      </c>
    </row>
    <row r="527" spans="1:6" ht="31.5">
      <c r="A527" s="143" t="s">
        <v>952</v>
      </c>
      <c r="B527" s="113" t="s">
        <v>327</v>
      </c>
      <c r="C527" s="138" t="s">
        <v>167</v>
      </c>
      <c r="D527" s="134">
        <v>650000</v>
      </c>
      <c r="E527" s="134">
        <v>150000</v>
      </c>
      <c r="F527" s="135">
        <f t="shared" si="8"/>
        <v>500000</v>
      </c>
    </row>
    <row r="528" spans="1:6" ht="31.5">
      <c r="A528" s="143" t="s">
        <v>411</v>
      </c>
      <c r="B528" s="113" t="s">
        <v>327</v>
      </c>
      <c r="C528" s="138" t="s">
        <v>790</v>
      </c>
      <c r="D528" s="134">
        <v>650000</v>
      </c>
      <c r="E528" s="134">
        <v>150000</v>
      </c>
      <c r="F528" s="135">
        <f t="shared" si="8"/>
        <v>500000</v>
      </c>
    </row>
    <row r="529" spans="1:6" ht="15.75">
      <c r="A529" s="143" t="s">
        <v>514</v>
      </c>
      <c r="B529" s="113" t="s">
        <v>327</v>
      </c>
      <c r="C529" s="138" t="s">
        <v>790</v>
      </c>
      <c r="D529" s="134">
        <v>650000</v>
      </c>
      <c r="E529" s="134">
        <v>150000</v>
      </c>
      <c r="F529" s="135">
        <f t="shared" si="8"/>
        <v>500000</v>
      </c>
    </row>
    <row r="530" spans="1:6" ht="31.5">
      <c r="A530" s="143" t="s">
        <v>747</v>
      </c>
      <c r="B530" s="113" t="s">
        <v>327</v>
      </c>
      <c r="C530" s="138" t="s">
        <v>933</v>
      </c>
      <c r="D530" s="134">
        <v>114757.75</v>
      </c>
      <c r="E530" s="134">
        <v>0</v>
      </c>
      <c r="F530" s="135">
        <f t="shared" si="8"/>
        <v>114757.75</v>
      </c>
    </row>
    <row r="531" spans="1:6" ht="31.5">
      <c r="A531" s="143" t="s">
        <v>411</v>
      </c>
      <c r="B531" s="113" t="s">
        <v>327</v>
      </c>
      <c r="C531" s="138" t="s">
        <v>791</v>
      </c>
      <c r="D531" s="134">
        <v>114757.75</v>
      </c>
      <c r="E531" s="134">
        <v>0</v>
      </c>
      <c r="F531" s="135">
        <f t="shared" si="8"/>
        <v>114757.75</v>
      </c>
    </row>
    <row r="532" spans="1:6" ht="15.75">
      <c r="A532" s="143" t="s">
        <v>514</v>
      </c>
      <c r="B532" s="113" t="s">
        <v>327</v>
      </c>
      <c r="C532" s="138" t="s">
        <v>791</v>
      </c>
      <c r="D532" s="134">
        <v>114757.75</v>
      </c>
      <c r="E532" s="134">
        <v>0</v>
      </c>
      <c r="F532" s="135">
        <f t="shared" si="8"/>
        <v>114757.75</v>
      </c>
    </row>
    <row r="533" spans="1:6" ht="15.75">
      <c r="A533" s="148" t="s">
        <v>73</v>
      </c>
      <c r="B533" s="116" t="s">
        <v>327</v>
      </c>
      <c r="C533" s="149" t="s">
        <v>1197</v>
      </c>
      <c r="D533" s="150">
        <v>329297692.26999998</v>
      </c>
      <c r="E533" s="150">
        <v>73369219.159999996</v>
      </c>
      <c r="F533" s="151">
        <f t="shared" si="8"/>
        <v>255928473.10999998</v>
      </c>
    </row>
    <row r="534" spans="1:6" ht="15.75">
      <c r="A534" s="148" t="s">
        <v>416</v>
      </c>
      <c r="B534" s="116" t="s">
        <v>327</v>
      </c>
      <c r="C534" s="149" t="s">
        <v>846</v>
      </c>
      <c r="D534" s="150">
        <v>30282554.859999999</v>
      </c>
      <c r="E534" s="150">
        <v>3775306.36</v>
      </c>
      <c r="F534" s="151">
        <f t="shared" si="8"/>
        <v>26507248.5</v>
      </c>
    </row>
    <row r="535" spans="1:6" ht="31.5">
      <c r="A535" s="143" t="s">
        <v>786</v>
      </c>
      <c r="B535" s="113" t="s">
        <v>327</v>
      </c>
      <c r="C535" s="138" t="s">
        <v>847</v>
      </c>
      <c r="D535" s="134">
        <v>5229061.76</v>
      </c>
      <c r="E535" s="134">
        <v>982107.23</v>
      </c>
      <c r="F535" s="135">
        <f t="shared" si="8"/>
        <v>4246954.5299999993</v>
      </c>
    </row>
    <row r="536" spans="1:6" ht="31.5">
      <c r="A536" s="143" t="s">
        <v>411</v>
      </c>
      <c r="B536" s="113" t="s">
        <v>327</v>
      </c>
      <c r="C536" s="138" t="s">
        <v>792</v>
      </c>
      <c r="D536" s="134">
        <v>5229061.76</v>
      </c>
      <c r="E536" s="134">
        <v>982107.23</v>
      </c>
      <c r="F536" s="135">
        <f t="shared" si="8"/>
        <v>4246954.5299999993</v>
      </c>
    </row>
    <row r="537" spans="1:6" ht="15.75">
      <c r="A537" s="143" t="s">
        <v>923</v>
      </c>
      <c r="B537" s="113" t="s">
        <v>327</v>
      </c>
      <c r="C537" s="138" t="s">
        <v>792</v>
      </c>
      <c r="D537" s="134">
        <v>5187723.5199999996</v>
      </c>
      <c r="E537" s="134">
        <v>978207.08</v>
      </c>
      <c r="F537" s="135">
        <f t="shared" si="8"/>
        <v>4209516.4399999995</v>
      </c>
    </row>
    <row r="538" spans="1:6" ht="15.75">
      <c r="A538" s="143" t="s">
        <v>514</v>
      </c>
      <c r="B538" s="113" t="s">
        <v>327</v>
      </c>
      <c r="C538" s="138" t="s">
        <v>792</v>
      </c>
      <c r="D538" s="134">
        <v>41338.239999999998</v>
      </c>
      <c r="E538" s="134">
        <v>3900.15</v>
      </c>
      <c r="F538" s="135">
        <f t="shared" si="8"/>
        <v>37438.089999999997</v>
      </c>
    </row>
    <row r="539" spans="1:6" ht="47.25">
      <c r="A539" s="143" t="s">
        <v>953</v>
      </c>
      <c r="B539" s="113" t="s">
        <v>327</v>
      </c>
      <c r="C539" s="138" t="s">
        <v>848</v>
      </c>
      <c r="D539" s="134">
        <v>1531005.11</v>
      </c>
      <c r="E539" s="134">
        <v>321242.40000000002</v>
      </c>
      <c r="F539" s="135">
        <f t="shared" si="8"/>
        <v>1209762.71</v>
      </c>
    </row>
    <row r="540" spans="1:6" ht="31.5">
      <c r="A540" s="143" t="s">
        <v>411</v>
      </c>
      <c r="B540" s="113" t="s">
        <v>327</v>
      </c>
      <c r="C540" s="138" t="s">
        <v>793</v>
      </c>
      <c r="D540" s="134">
        <v>1531005.11</v>
      </c>
      <c r="E540" s="134">
        <v>321242.40000000002</v>
      </c>
      <c r="F540" s="135">
        <f t="shared" si="8"/>
        <v>1209762.71</v>
      </c>
    </row>
    <row r="541" spans="1:6" ht="15.75">
      <c r="A541" s="143" t="s">
        <v>923</v>
      </c>
      <c r="B541" s="113" t="s">
        <v>327</v>
      </c>
      <c r="C541" s="138" t="s">
        <v>793</v>
      </c>
      <c r="D541" s="134">
        <v>1531005.11</v>
      </c>
      <c r="E541" s="134">
        <v>321242.40000000002</v>
      </c>
      <c r="F541" s="135">
        <f t="shared" si="8"/>
        <v>1209762.71</v>
      </c>
    </row>
    <row r="542" spans="1:6" ht="31.5">
      <c r="A542" s="143" t="s">
        <v>150</v>
      </c>
      <c r="B542" s="113" t="s">
        <v>327</v>
      </c>
      <c r="C542" s="138" t="s">
        <v>168</v>
      </c>
      <c r="D542" s="134">
        <v>3095509.02</v>
      </c>
      <c r="E542" s="134">
        <v>949748.73</v>
      </c>
      <c r="F542" s="135">
        <f t="shared" si="8"/>
        <v>2145760.29</v>
      </c>
    </row>
    <row r="543" spans="1:6" ht="31.5">
      <c r="A543" s="143" t="s">
        <v>411</v>
      </c>
      <c r="B543" s="113" t="s">
        <v>327</v>
      </c>
      <c r="C543" s="138" t="s">
        <v>794</v>
      </c>
      <c r="D543" s="134">
        <v>3095509.02</v>
      </c>
      <c r="E543" s="134">
        <v>949748.73</v>
      </c>
      <c r="F543" s="135">
        <f t="shared" si="8"/>
        <v>2145760.29</v>
      </c>
    </row>
    <row r="544" spans="1:6" ht="15.75">
      <c r="A544" s="143" t="s">
        <v>828</v>
      </c>
      <c r="B544" s="113" t="s">
        <v>327</v>
      </c>
      <c r="C544" s="138" t="s">
        <v>794</v>
      </c>
      <c r="D544" s="134">
        <v>3095509.02</v>
      </c>
      <c r="E544" s="134">
        <v>949748.73</v>
      </c>
      <c r="F544" s="135">
        <f t="shared" si="8"/>
        <v>2145760.29</v>
      </c>
    </row>
    <row r="545" spans="1:6" ht="63">
      <c r="A545" s="143" t="s">
        <v>115</v>
      </c>
      <c r="B545" s="113" t="s">
        <v>327</v>
      </c>
      <c r="C545" s="138" t="s">
        <v>125</v>
      </c>
      <c r="D545" s="134">
        <v>1761500</v>
      </c>
      <c r="E545" s="134">
        <v>738500</v>
      </c>
      <c r="F545" s="135">
        <f t="shared" si="8"/>
        <v>1023000</v>
      </c>
    </row>
    <row r="546" spans="1:6" ht="15.75">
      <c r="A546" s="143" t="s">
        <v>79</v>
      </c>
      <c r="B546" s="113" t="s">
        <v>327</v>
      </c>
      <c r="C546" s="138" t="s">
        <v>126</v>
      </c>
      <c r="D546" s="134">
        <v>1695000</v>
      </c>
      <c r="E546" s="134">
        <v>710000</v>
      </c>
      <c r="F546" s="135">
        <f t="shared" si="8"/>
        <v>985000</v>
      </c>
    </row>
    <row r="547" spans="1:6" ht="15.75">
      <c r="A547" s="143" t="s">
        <v>322</v>
      </c>
      <c r="B547" s="113" t="s">
        <v>327</v>
      </c>
      <c r="C547" s="138" t="s">
        <v>126</v>
      </c>
      <c r="D547" s="134">
        <v>1695000</v>
      </c>
      <c r="E547" s="134">
        <v>710000</v>
      </c>
      <c r="F547" s="135">
        <f t="shared" si="8"/>
        <v>985000</v>
      </c>
    </row>
    <row r="548" spans="1:6" ht="15.75">
      <c r="A548" s="143" t="s">
        <v>412</v>
      </c>
      <c r="B548" s="113" t="s">
        <v>327</v>
      </c>
      <c r="C548" s="138" t="s">
        <v>127</v>
      </c>
      <c r="D548" s="134">
        <v>66500</v>
      </c>
      <c r="E548" s="134">
        <v>28500</v>
      </c>
      <c r="F548" s="135">
        <f t="shared" si="8"/>
        <v>38000</v>
      </c>
    </row>
    <row r="549" spans="1:6" ht="15.75">
      <c r="A549" s="143" t="s">
        <v>116</v>
      </c>
      <c r="B549" s="113" t="s">
        <v>327</v>
      </c>
      <c r="C549" s="138" t="s">
        <v>127</v>
      </c>
      <c r="D549" s="134">
        <v>66500</v>
      </c>
      <c r="E549" s="134">
        <v>28500</v>
      </c>
      <c r="F549" s="135">
        <f t="shared" si="8"/>
        <v>38000</v>
      </c>
    </row>
    <row r="550" spans="1:6" ht="15.75">
      <c r="A550" s="143" t="s">
        <v>845</v>
      </c>
      <c r="B550" s="113" t="s">
        <v>327</v>
      </c>
      <c r="C550" s="138" t="s">
        <v>1089</v>
      </c>
      <c r="D550" s="134">
        <v>16581766.970000001</v>
      </c>
      <c r="E550" s="134">
        <v>20000</v>
      </c>
      <c r="F550" s="135">
        <f t="shared" si="8"/>
        <v>16561766.970000001</v>
      </c>
    </row>
    <row r="551" spans="1:6" ht="31.5">
      <c r="A551" s="143" t="s">
        <v>411</v>
      </c>
      <c r="B551" s="113" t="s">
        <v>327</v>
      </c>
      <c r="C551" s="138" t="s">
        <v>1090</v>
      </c>
      <c r="D551" s="134">
        <v>16581766.970000001</v>
      </c>
      <c r="E551" s="134">
        <v>20000</v>
      </c>
      <c r="F551" s="135">
        <f t="shared" si="8"/>
        <v>16561766.970000001</v>
      </c>
    </row>
    <row r="552" spans="1:6" ht="15.75">
      <c r="A552" s="143" t="s">
        <v>514</v>
      </c>
      <c r="B552" s="113" t="s">
        <v>327</v>
      </c>
      <c r="C552" s="138" t="s">
        <v>1090</v>
      </c>
      <c r="D552" s="134">
        <v>16581766.970000001</v>
      </c>
      <c r="E552" s="134">
        <v>20000</v>
      </c>
      <c r="F552" s="135">
        <f t="shared" si="8"/>
        <v>16561766.970000001</v>
      </c>
    </row>
    <row r="553" spans="1:6" ht="15.75">
      <c r="A553" s="143" t="s">
        <v>845</v>
      </c>
      <c r="B553" s="113" t="s">
        <v>327</v>
      </c>
      <c r="C553" s="138" t="s">
        <v>890</v>
      </c>
      <c r="D553" s="134">
        <v>1320004</v>
      </c>
      <c r="E553" s="134">
        <v>0</v>
      </c>
      <c r="F553" s="135">
        <f t="shared" si="8"/>
        <v>1320004</v>
      </c>
    </row>
    <row r="554" spans="1:6" ht="15.75">
      <c r="A554" s="143" t="s">
        <v>79</v>
      </c>
      <c r="B554" s="113" t="s">
        <v>327</v>
      </c>
      <c r="C554" s="138" t="s">
        <v>891</v>
      </c>
      <c r="D554" s="134">
        <v>1192002</v>
      </c>
      <c r="E554" s="134">
        <v>0</v>
      </c>
      <c r="F554" s="135">
        <f t="shared" si="8"/>
        <v>1192002</v>
      </c>
    </row>
    <row r="555" spans="1:6" ht="15.75">
      <c r="A555" s="143" t="s">
        <v>322</v>
      </c>
      <c r="B555" s="113" t="s">
        <v>327</v>
      </c>
      <c r="C555" s="138" t="s">
        <v>891</v>
      </c>
      <c r="D555" s="134">
        <v>1192002</v>
      </c>
      <c r="E555" s="134">
        <v>0</v>
      </c>
      <c r="F555" s="135">
        <f t="shared" si="8"/>
        <v>1192002</v>
      </c>
    </row>
    <row r="556" spans="1:6" ht="15.75">
      <c r="A556" s="143" t="s">
        <v>412</v>
      </c>
      <c r="B556" s="113" t="s">
        <v>327</v>
      </c>
      <c r="C556" s="138" t="s">
        <v>892</v>
      </c>
      <c r="D556" s="134">
        <v>128002</v>
      </c>
      <c r="E556" s="134">
        <v>0</v>
      </c>
      <c r="F556" s="135">
        <f t="shared" si="8"/>
        <v>128002</v>
      </c>
    </row>
    <row r="557" spans="1:6" ht="15.75">
      <c r="A557" s="143" t="s">
        <v>116</v>
      </c>
      <c r="B557" s="113" t="s">
        <v>327</v>
      </c>
      <c r="C557" s="138" t="s">
        <v>892</v>
      </c>
      <c r="D557" s="134">
        <v>128002</v>
      </c>
      <c r="E557" s="134">
        <v>0</v>
      </c>
      <c r="F557" s="135">
        <f t="shared" si="8"/>
        <v>128002</v>
      </c>
    </row>
    <row r="558" spans="1:6" ht="47.25">
      <c r="A558" s="143" t="s">
        <v>117</v>
      </c>
      <c r="B558" s="113" t="s">
        <v>327</v>
      </c>
      <c r="C558" s="138" t="s">
        <v>128</v>
      </c>
      <c r="D558" s="134">
        <v>710248.42</v>
      </c>
      <c r="E558" s="134">
        <v>710248.42</v>
      </c>
      <c r="F558" s="135">
        <f t="shared" si="8"/>
        <v>0</v>
      </c>
    </row>
    <row r="559" spans="1:6" ht="15.75">
      <c r="A559" s="143" t="s">
        <v>79</v>
      </c>
      <c r="B559" s="113" t="s">
        <v>327</v>
      </c>
      <c r="C559" s="138" t="s">
        <v>129</v>
      </c>
      <c r="D559" s="134">
        <v>631989.84</v>
      </c>
      <c r="E559" s="134">
        <v>631989.84</v>
      </c>
      <c r="F559" s="135">
        <f t="shared" si="8"/>
        <v>0</v>
      </c>
    </row>
    <row r="560" spans="1:6" ht="15.75">
      <c r="A560" s="143" t="s">
        <v>322</v>
      </c>
      <c r="B560" s="113" t="s">
        <v>327</v>
      </c>
      <c r="C560" s="138" t="s">
        <v>129</v>
      </c>
      <c r="D560" s="134">
        <v>631989.84</v>
      </c>
      <c r="E560" s="134">
        <v>631989.84</v>
      </c>
      <c r="F560" s="135">
        <f t="shared" si="8"/>
        <v>0</v>
      </c>
    </row>
    <row r="561" spans="1:6" ht="15.75">
      <c r="A561" s="143" t="s">
        <v>412</v>
      </c>
      <c r="B561" s="113" t="s">
        <v>327</v>
      </c>
      <c r="C561" s="138" t="s">
        <v>130</v>
      </c>
      <c r="D561" s="134">
        <v>78258.58</v>
      </c>
      <c r="E561" s="134">
        <v>78258.58</v>
      </c>
      <c r="F561" s="135">
        <f t="shared" si="8"/>
        <v>0</v>
      </c>
    </row>
    <row r="562" spans="1:6" ht="15.75">
      <c r="A562" s="143" t="s">
        <v>116</v>
      </c>
      <c r="B562" s="113" t="s">
        <v>327</v>
      </c>
      <c r="C562" s="138" t="s">
        <v>130</v>
      </c>
      <c r="D562" s="134">
        <v>78258.58</v>
      </c>
      <c r="E562" s="134">
        <v>78258.58</v>
      </c>
      <c r="F562" s="135">
        <f t="shared" si="8"/>
        <v>0</v>
      </c>
    </row>
    <row r="563" spans="1:6" ht="31.5">
      <c r="A563" s="143" t="s">
        <v>118</v>
      </c>
      <c r="B563" s="113" t="s">
        <v>327</v>
      </c>
      <c r="C563" s="138" t="s">
        <v>131</v>
      </c>
      <c r="D563" s="134">
        <v>45822.48</v>
      </c>
      <c r="E563" s="134">
        <v>45822.48</v>
      </c>
      <c r="F563" s="135">
        <f t="shared" si="8"/>
        <v>0</v>
      </c>
    </row>
    <row r="564" spans="1:6" ht="15.75">
      <c r="A564" s="143" t="s">
        <v>79</v>
      </c>
      <c r="B564" s="113" t="s">
        <v>327</v>
      </c>
      <c r="C564" s="138" t="s">
        <v>132</v>
      </c>
      <c r="D564" s="134">
        <v>40773.54</v>
      </c>
      <c r="E564" s="134">
        <v>40773.54</v>
      </c>
      <c r="F564" s="135">
        <f t="shared" si="8"/>
        <v>0</v>
      </c>
    </row>
    <row r="565" spans="1:6" ht="15.75">
      <c r="A565" s="143" t="s">
        <v>322</v>
      </c>
      <c r="B565" s="113" t="s">
        <v>327</v>
      </c>
      <c r="C565" s="138" t="s">
        <v>132</v>
      </c>
      <c r="D565" s="134">
        <v>40773.54</v>
      </c>
      <c r="E565" s="134">
        <v>40773.54</v>
      </c>
      <c r="F565" s="135">
        <f t="shared" si="8"/>
        <v>0</v>
      </c>
    </row>
    <row r="566" spans="1:6" ht="15.75">
      <c r="A566" s="143" t="s">
        <v>412</v>
      </c>
      <c r="B566" s="113" t="s">
        <v>327</v>
      </c>
      <c r="C566" s="138" t="s">
        <v>133</v>
      </c>
      <c r="D566" s="134">
        <v>5048.9399999999996</v>
      </c>
      <c r="E566" s="134">
        <v>5048.9399999999996</v>
      </c>
      <c r="F566" s="135">
        <f t="shared" si="8"/>
        <v>0</v>
      </c>
    </row>
    <row r="567" spans="1:6" ht="15.75">
      <c r="A567" s="143" t="s">
        <v>116</v>
      </c>
      <c r="B567" s="113" t="s">
        <v>327</v>
      </c>
      <c r="C567" s="138" t="s">
        <v>133</v>
      </c>
      <c r="D567" s="134">
        <v>5048.9399999999996</v>
      </c>
      <c r="E567" s="134">
        <v>5048.9399999999996</v>
      </c>
      <c r="F567" s="135">
        <f t="shared" si="8"/>
        <v>0</v>
      </c>
    </row>
    <row r="568" spans="1:6" ht="31.5">
      <c r="A568" s="143" t="s">
        <v>119</v>
      </c>
      <c r="B568" s="113" t="s">
        <v>327</v>
      </c>
      <c r="C568" s="138" t="s">
        <v>134</v>
      </c>
      <c r="D568" s="134">
        <v>7637.1</v>
      </c>
      <c r="E568" s="134">
        <v>7637.1</v>
      </c>
      <c r="F568" s="135">
        <f t="shared" si="8"/>
        <v>0</v>
      </c>
    </row>
    <row r="569" spans="1:6" ht="15.75">
      <c r="A569" s="143" t="s">
        <v>79</v>
      </c>
      <c r="B569" s="113" t="s">
        <v>327</v>
      </c>
      <c r="C569" s="138" t="s">
        <v>135</v>
      </c>
      <c r="D569" s="134">
        <v>6795.6</v>
      </c>
      <c r="E569" s="134">
        <v>6795.6</v>
      </c>
      <c r="F569" s="135">
        <f t="shared" si="8"/>
        <v>0</v>
      </c>
    </row>
    <row r="570" spans="1:6" ht="15.75">
      <c r="A570" s="143" t="s">
        <v>322</v>
      </c>
      <c r="B570" s="113" t="s">
        <v>327</v>
      </c>
      <c r="C570" s="138" t="s">
        <v>135</v>
      </c>
      <c r="D570" s="134">
        <v>6795.6</v>
      </c>
      <c r="E570" s="134">
        <v>6795.6</v>
      </c>
      <c r="F570" s="135">
        <f t="shared" si="8"/>
        <v>0</v>
      </c>
    </row>
    <row r="571" spans="1:6" ht="15.75">
      <c r="A571" s="143" t="s">
        <v>412</v>
      </c>
      <c r="B571" s="113" t="s">
        <v>327</v>
      </c>
      <c r="C571" s="138" t="s">
        <v>136</v>
      </c>
      <c r="D571" s="134">
        <v>841.5</v>
      </c>
      <c r="E571" s="134">
        <v>841.5</v>
      </c>
      <c r="F571" s="135">
        <f t="shared" si="8"/>
        <v>0</v>
      </c>
    </row>
    <row r="572" spans="1:6" ht="15.75">
      <c r="A572" s="143" t="s">
        <v>116</v>
      </c>
      <c r="B572" s="113" t="s">
        <v>327</v>
      </c>
      <c r="C572" s="138" t="s">
        <v>136</v>
      </c>
      <c r="D572" s="134">
        <v>841.5</v>
      </c>
      <c r="E572" s="134">
        <v>841.5</v>
      </c>
      <c r="F572" s="135">
        <f t="shared" si="8"/>
        <v>0</v>
      </c>
    </row>
    <row r="573" spans="1:6" ht="15.75">
      <c r="A573" s="148" t="s">
        <v>365</v>
      </c>
      <c r="B573" s="116" t="s">
        <v>327</v>
      </c>
      <c r="C573" s="149" t="s">
        <v>849</v>
      </c>
      <c r="D573" s="150">
        <v>299015137.41000003</v>
      </c>
      <c r="E573" s="150">
        <v>69593912.799999997</v>
      </c>
      <c r="F573" s="151">
        <f t="shared" si="8"/>
        <v>229421224.61000001</v>
      </c>
    </row>
    <row r="574" spans="1:6" ht="31.5">
      <c r="A574" s="143" t="s">
        <v>624</v>
      </c>
      <c r="B574" s="113" t="s">
        <v>327</v>
      </c>
      <c r="C574" s="138" t="s">
        <v>195</v>
      </c>
      <c r="D574" s="134">
        <v>33526490</v>
      </c>
      <c r="E574" s="134">
        <v>0</v>
      </c>
      <c r="F574" s="135">
        <f t="shared" si="8"/>
        <v>33526490</v>
      </c>
    </row>
    <row r="575" spans="1:6" ht="31.5">
      <c r="A575" s="143" t="s">
        <v>411</v>
      </c>
      <c r="B575" s="113" t="s">
        <v>327</v>
      </c>
      <c r="C575" s="138" t="s">
        <v>196</v>
      </c>
      <c r="D575" s="134">
        <v>33526490</v>
      </c>
      <c r="E575" s="134">
        <v>0</v>
      </c>
      <c r="F575" s="135">
        <f t="shared" si="8"/>
        <v>33526490</v>
      </c>
    </row>
    <row r="576" spans="1:6" ht="15.75">
      <c r="A576" s="143" t="s">
        <v>923</v>
      </c>
      <c r="B576" s="113" t="s">
        <v>327</v>
      </c>
      <c r="C576" s="138" t="s">
        <v>196</v>
      </c>
      <c r="D576" s="134">
        <v>33526490</v>
      </c>
      <c r="E576" s="134">
        <v>0</v>
      </c>
      <c r="F576" s="135">
        <f t="shared" si="8"/>
        <v>33526490</v>
      </c>
    </row>
    <row r="577" spans="1:6" ht="31.5">
      <c r="A577" s="143" t="s">
        <v>954</v>
      </c>
      <c r="B577" s="113" t="s">
        <v>327</v>
      </c>
      <c r="C577" s="138" t="s">
        <v>432</v>
      </c>
      <c r="D577" s="134">
        <v>241333</v>
      </c>
      <c r="E577" s="134">
        <v>0</v>
      </c>
      <c r="F577" s="135">
        <f t="shared" si="8"/>
        <v>241333</v>
      </c>
    </row>
    <row r="578" spans="1:6" ht="31.5">
      <c r="A578" s="143" t="s">
        <v>411</v>
      </c>
      <c r="B578" s="113" t="s">
        <v>327</v>
      </c>
      <c r="C578" s="138" t="s">
        <v>475</v>
      </c>
      <c r="D578" s="134">
        <v>241333</v>
      </c>
      <c r="E578" s="134">
        <v>0</v>
      </c>
      <c r="F578" s="135">
        <f t="shared" si="8"/>
        <v>241333</v>
      </c>
    </row>
    <row r="579" spans="1:6" ht="15.75">
      <c r="A579" s="143" t="s">
        <v>514</v>
      </c>
      <c r="B579" s="113" t="s">
        <v>327</v>
      </c>
      <c r="C579" s="138" t="s">
        <v>475</v>
      </c>
      <c r="D579" s="134">
        <v>241333</v>
      </c>
      <c r="E579" s="134">
        <v>0</v>
      </c>
      <c r="F579" s="135">
        <f t="shared" si="8"/>
        <v>241333</v>
      </c>
    </row>
    <row r="580" spans="1:6" ht="31.5">
      <c r="A580" s="143" t="s">
        <v>955</v>
      </c>
      <c r="B580" s="113" t="s">
        <v>327</v>
      </c>
      <c r="C580" s="138" t="s">
        <v>496</v>
      </c>
      <c r="D580" s="134">
        <v>9754749.9700000007</v>
      </c>
      <c r="E580" s="134">
        <v>0</v>
      </c>
      <c r="F580" s="135">
        <f t="shared" si="8"/>
        <v>9754749.9700000007</v>
      </c>
    </row>
    <row r="581" spans="1:6" ht="31.5">
      <c r="A581" s="143" t="s">
        <v>411</v>
      </c>
      <c r="B581" s="113" t="s">
        <v>327</v>
      </c>
      <c r="C581" s="138" t="s">
        <v>497</v>
      </c>
      <c r="D581" s="134">
        <v>9754749.9700000007</v>
      </c>
      <c r="E581" s="134">
        <v>0</v>
      </c>
      <c r="F581" s="135">
        <f t="shared" si="8"/>
        <v>9754749.9700000007</v>
      </c>
    </row>
    <row r="582" spans="1:6" ht="15.75">
      <c r="A582" s="143" t="s">
        <v>923</v>
      </c>
      <c r="B582" s="113" t="s">
        <v>327</v>
      </c>
      <c r="C582" s="138" t="s">
        <v>497</v>
      </c>
      <c r="D582" s="134">
        <v>9754749.9700000007</v>
      </c>
      <c r="E582" s="134">
        <v>0</v>
      </c>
      <c r="F582" s="135">
        <f t="shared" si="8"/>
        <v>9754749.9700000007</v>
      </c>
    </row>
    <row r="583" spans="1:6" ht="31.5">
      <c r="A583" s="143" t="s">
        <v>956</v>
      </c>
      <c r="B583" s="113" t="s">
        <v>327</v>
      </c>
      <c r="C583" s="138" t="s">
        <v>1091</v>
      </c>
      <c r="D583" s="134">
        <v>9042880.7200000007</v>
      </c>
      <c r="E583" s="134">
        <v>175472.26</v>
      </c>
      <c r="F583" s="135">
        <f t="shared" si="8"/>
        <v>8867408.4600000009</v>
      </c>
    </row>
    <row r="584" spans="1:6" ht="31.5">
      <c r="A584" s="143" t="s">
        <v>411</v>
      </c>
      <c r="B584" s="113" t="s">
        <v>327</v>
      </c>
      <c r="C584" s="138" t="s">
        <v>1092</v>
      </c>
      <c r="D584" s="134">
        <v>9042880.7200000007</v>
      </c>
      <c r="E584" s="134">
        <v>175472.26</v>
      </c>
      <c r="F584" s="135">
        <f t="shared" si="8"/>
        <v>8867408.4600000009</v>
      </c>
    </row>
    <row r="585" spans="1:6" ht="31.5">
      <c r="A585" s="143" t="s">
        <v>272</v>
      </c>
      <c r="B585" s="113" t="s">
        <v>327</v>
      </c>
      <c r="C585" s="138" t="s">
        <v>1092</v>
      </c>
      <c r="D585" s="134">
        <v>2555812</v>
      </c>
      <c r="E585" s="134">
        <v>175472.26</v>
      </c>
      <c r="F585" s="135">
        <f t="shared" ref="F585:F648" si="9">D585-E585</f>
        <v>2380339.7400000002</v>
      </c>
    </row>
    <row r="586" spans="1:6" ht="15.75">
      <c r="A586" s="143" t="s">
        <v>923</v>
      </c>
      <c r="B586" s="113" t="s">
        <v>327</v>
      </c>
      <c r="C586" s="138" t="s">
        <v>1092</v>
      </c>
      <c r="D586" s="134">
        <v>6487068.7199999997</v>
      </c>
      <c r="E586" s="134">
        <v>0</v>
      </c>
      <c r="F586" s="135">
        <f t="shared" si="9"/>
        <v>6487068.7199999997</v>
      </c>
    </row>
    <row r="587" spans="1:6" ht="47.25">
      <c r="A587" s="143" t="s">
        <v>957</v>
      </c>
      <c r="B587" s="113" t="s">
        <v>327</v>
      </c>
      <c r="C587" s="138" t="s">
        <v>1093</v>
      </c>
      <c r="D587" s="134">
        <v>257181.36</v>
      </c>
      <c r="E587" s="134">
        <v>0</v>
      </c>
      <c r="F587" s="135">
        <f t="shared" si="9"/>
        <v>257181.36</v>
      </c>
    </row>
    <row r="588" spans="1:6" ht="31.5">
      <c r="A588" s="143" t="s">
        <v>411</v>
      </c>
      <c r="B588" s="113" t="s">
        <v>327</v>
      </c>
      <c r="C588" s="138" t="s">
        <v>1094</v>
      </c>
      <c r="D588" s="134">
        <v>257181.36</v>
      </c>
      <c r="E588" s="134">
        <v>0</v>
      </c>
      <c r="F588" s="135">
        <f t="shared" si="9"/>
        <v>257181.36</v>
      </c>
    </row>
    <row r="589" spans="1:6" ht="15.75">
      <c r="A589" s="143" t="s">
        <v>923</v>
      </c>
      <c r="B589" s="113" t="s">
        <v>327</v>
      </c>
      <c r="C589" s="138" t="s">
        <v>1094</v>
      </c>
      <c r="D589" s="134">
        <v>257181.36</v>
      </c>
      <c r="E589" s="134">
        <v>0</v>
      </c>
      <c r="F589" s="135">
        <f t="shared" si="9"/>
        <v>257181.36</v>
      </c>
    </row>
    <row r="590" spans="1:6" ht="78.75">
      <c r="A590" s="143" t="s">
        <v>874</v>
      </c>
      <c r="B590" s="113" t="s">
        <v>327</v>
      </c>
      <c r="C590" s="138" t="s">
        <v>893</v>
      </c>
      <c r="D590" s="134">
        <v>29939949.850000001</v>
      </c>
      <c r="E590" s="134">
        <v>0</v>
      </c>
      <c r="F590" s="135">
        <f t="shared" si="9"/>
        <v>29939949.850000001</v>
      </c>
    </row>
    <row r="591" spans="1:6" ht="47.25">
      <c r="A591" s="143" t="s">
        <v>331</v>
      </c>
      <c r="B591" s="113" t="s">
        <v>327</v>
      </c>
      <c r="C591" s="138" t="s">
        <v>894</v>
      </c>
      <c r="D591" s="134">
        <v>29939949.850000001</v>
      </c>
      <c r="E591" s="134">
        <v>0</v>
      </c>
      <c r="F591" s="135">
        <f t="shared" si="9"/>
        <v>29939949.850000001</v>
      </c>
    </row>
    <row r="592" spans="1:6" ht="47.25">
      <c r="A592" s="143" t="s">
        <v>875</v>
      </c>
      <c r="B592" s="113" t="s">
        <v>327</v>
      </c>
      <c r="C592" s="138" t="s">
        <v>894</v>
      </c>
      <c r="D592" s="134">
        <v>29939949.850000001</v>
      </c>
      <c r="E592" s="134">
        <v>0</v>
      </c>
      <c r="F592" s="135">
        <f t="shared" si="9"/>
        <v>29939949.850000001</v>
      </c>
    </row>
    <row r="593" spans="1:6" ht="31.5">
      <c r="A593" s="143" t="s">
        <v>268</v>
      </c>
      <c r="B593" s="113" t="s">
        <v>327</v>
      </c>
      <c r="C593" s="138" t="s">
        <v>1289</v>
      </c>
      <c r="D593" s="134">
        <v>161984009.16999999</v>
      </c>
      <c r="E593" s="134">
        <v>69371846.170000002</v>
      </c>
      <c r="F593" s="135">
        <f t="shared" si="9"/>
        <v>92612162.999999985</v>
      </c>
    </row>
    <row r="594" spans="1:6" ht="15.75">
      <c r="A594" s="143" t="s">
        <v>413</v>
      </c>
      <c r="B594" s="113" t="s">
        <v>327</v>
      </c>
      <c r="C594" s="138" t="s">
        <v>1290</v>
      </c>
      <c r="D594" s="134">
        <v>62790997.75</v>
      </c>
      <c r="E594" s="134">
        <v>31298442.739999998</v>
      </c>
      <c r="F594" s="135">
        <f t="shared" si="9"/>
        <v>31492555.010000002</v>
      </c>
    </row>
    <row r="595" spans="1:6" ht="15.75">
      <c r="A595" s="143" t="s">
        <v>510</v>
      </c>
      <c r="B595" s="113" t="s">
        <v>327</v>
      </c>
      <c r="C595" s="138" t="s">
        <v>1290</v>
      </c>
      <c r="D595" s="134">
        <v>48296826.93</v>
      </c>
      <c r="E595" s="134">
        <v>24770284.539999999</v>
      </c>
      <c r="F595" s="135">
        <f t="shared" si="9"/>
        <v>23526542.390000001</v>
      </c>
    </row>
    <row r="596" spans="1:6" ht="15.75">
      <c r="A596" s="143" t="s">
        <v>511</v>
      </c>
      <c r="B596" s="113" t="s">
        <v>327</v>
      </c>
      <c r="C596" s="138" t="s">
        <v>1290</v>
      </c>
      <c r="D596" s="134">
        <v>14222505.25</v>
      </c>
      <c r="E596" s="134">
        <v>6469314.9000000004</v>
      </c>
      <c r="F596" s="135">
        <f t="shared" si="9"/>
        <v>7753190.3499999996</v>
      </c>
    </row>
    <row r="597" spans="1:6" ht="15.75">
      <c r="A597" s="143" t="s">
        <v>514</v>
      </c>
      <c r="B597" s="113" t="s">
        <v>327</v>
      </c>
      <c r="C597" s="138" t="s">
        <v>1290</v>
      </c>
      <c r="D597" s="134">
        <v>908</v>
      </c>
      <c r="E597" s="134">
        <v>908</v>
      </c>
      <c r="F597" s="135">
        <f t="shared" si="9"/>
        <v>0</v>
      </c>
    </row>
    <row r="598" spans="1:6" ht="31.5">
      <c r="A598" s="143" t="s">
        <v>512</v>
      </c>
      <c r="B598" s="113" t="s">
        <v>327</v>
      </c>
      <c r="C598" s="138" t="s">
        <v>1290</v>
      </c>
      <c r="D598" s="134">
        <v>270757.57</v>
      </c>
      <c r="E598" s="134">
        <v>57935.3</v>
      </c>
      <c r="F598" s="135">
        <f t="shared" si="9"/>
        <v>212822.27000000002</v>
      </c>
    </row>
    <row r="599" spans="1:6" ht="31.5">
      <c r="A599" s="143" t="s">
        <v>411</v>
      </c>
      <c r="B599" s="113" t="s">
        <v>327</v>
      </c>
      <c r="C599" s="138" t="s">
        <v>1291</v>
      </c>
      <c r="D599" s="134">
        <v>78941453.420000002</v>
      </c>
      <c r="E599" s="134">
        <v>32424862.43</v>
      </c>
      <c r="F599" s="135">
        <f t="shared" si="9"/>
        <v>46516590.990000002</v>
      </c>
    </row>
    <row r="600" spans="1:6" ht="15.75">
      <c r="A600" s="143" t="s">
        <v>825</v>
      </c>
      <c r="B600" s="113" t="s">
        <v>327</v>
      </c>
      <c r="C600" s="138" t="s">
        <v>1291</v>
      </c>
      <c r="D600" s="134">
        <v>284546.5</v>
      </c>
      <c r="E600" s="134">
        <v>109984.8</v>
      </c>
      <c r="F600" s="135">
        <f t="shared" si="9"/>
        <v>174561.7</v>
      </c>
    </row>
    <row r="601" spans="1:6" ht="15.75">
      <c r="A601" s="143" t="s">
        <v>555</v>
      </c>
      <c r="B601" s="113" t="s">
        <v>327</v>
      </c>
      <c r="C601" s="138" t="s">
        <v>1291</v>
      </c>
      <c r="D601" s="134">
        <v>545600</v>
      </c>
      <c r="E601" s="134">
        <v>0</v>
      </c>
      <c r="F601" s="135">
        <f t="shared" si="9"/>
        <v>545600</v>
      </c>
    </row>
    <row r="602" spans="1:6" ht="15.75">
      <c r="A602" s="143" t="s">
        <v>828</v>
      </c>
      <c r="B602" s="113" t="s">
        <v>327</v>
      </c>
      <c r="C602" s="138" t="s">
        <v>1291</v>
      </c>
      <c r="D602" s="134">
        <v>37960272.100000001</v>
      </c>
      <c r="E602" s="134">
        <v>15696397.51</v>
      </c>
      <c r="F602" s="135">
        <f t="shared" si="9"/>
        <v>22263874.590000004</v>
      </c>
    </row>
    <row r="603" spans="1:6" ht="15.75">
      <c r="A603" s="143" t="s">
        <v>923</v>
      </c>
      <c r="B603" s="113" t="s">
        <v>327</v>
      </c>
      <c r="C603" s="138" t="s">
        <v>1291</v>
      </c>
      <c r="D603" s="134">
        <v>572408.01</v>
      </c>
      <c r="E603" s="134">
        <v>73622.58</v>
      </c>
      <c r="F603" s="135">
        <f t="shared" si="9"/>
        <v>498785.43</v>
      </c>
    </row>
    <row r="604" spans="1:6" ht="15.75">
      <c r="A604" s="143" t="s">
        <v>514</v>
      </c>
      <c r="B604" s="113" t="s">
        <v>327</v>
      </c>
      <c r="C604" s="138" t="s">
        <v>1291</v>
      </c>
      <c r="D604" s="134">
        <v>29721190.870000001</v>
      </c>
      <c r="E604" s="134">
        <v>10522364.619999999</v>
      </c>
      <c r="F604" s="135">
        <f t="shared" si="9"/>
        <v>19198826.25</v>
      </c>
    </row>
    <row r="605" spans="1:6" ht="15.75">
      <c r="A605" s="143" t="s">
        <v>273</v>
      </c>
      <c r="B605" s="113" t="s">
        <v>327</v>
      </c>
      <c r="C605" s="138" t="s">
        <v>1291</v>
      </c>
      <c r="D605" s="134">
        <v>78404.53</v>
      </c>
      <c r="E605" s="134">
        <v>19772.13</v>
      </c>
      <c r="F605" s="135">
        <f t="shared" si="9"/>
        <v>58632.399999999994</v>
      </c>
    </row>
    <row r="606" spans="1:6" ht="15.75">
      <c r="A606" s="143" t="s">
        <v>322</v>
      </c>
      <c r="B606" s="113" t="s">
        <v>327</v>
      </c>
      <c r="C606" s="138" t="s">
        <v>1291</v>
      </c>
      <c r="D606" s="134">
        <v>1262093.73</v>
      </c>
      <c r="E606" s="134">
        <v>258206.44</v>
      </c>
      <c r="F606" s="135">
        <f t="shared" si="9"/>
        <v>1003887.29</v>
      </c>
    </row>
    <row r="607" spans="1:6" ht="15.75">
      <c r="A607" s="143" t="s">
        <v>274</v>
      </c>
      <c r="B607" s="113" t="s">
        <v>327</v>
      </c>
      <c r="C607" s="138" t="s">
        <v>1291</v>
      </c>
      <c r="D607" s="134">
        <v>2317871.66</v>
      </c>
      <c r="E607" s="134">
        <v>670346.06000000006</v>
      </c>
      <c r="F607" s="135">
        <f t="shared" si="9"/>
        <v>1647525.6</v>
      </c>
    </row>
    <row r="608" spans="1:6" ht="15.75">
      <c r="A608" s="143" t="s">
        <v>318</v>
      </c>
      <c r="B608" s="113" t="s">
        <v>327</v>
      </c>
      <c r="C608" s="138" t="s">
        <v>1291</v>
      </c>
      <c r="D608" s="134">
        <v>615117.88</v>
      </c>
      <c r="E608" s="134">
        <v>180852.58</v>
      </c>
      <c r="F608" s="135">
        <f t="shared" si="9"/>
        <v>434265.30000000005</v>
      </c>
    </row>
    <row r="609" spans="1:6" ht="15.75">
      <c r="A609" s="143" t="s">
        <v>556</v>
      </c>
      <c r="B609" s="113" t="s">
        <v>327</v>
      </c>
      <c r="C609" s="138" t="s">
        <v>1291</v>
      </c>
      <c r="D609" s="134">
        <v>215230</v>
      </c>
      <c r="E609" s="134">
        <v>58010.74</v>
      </c>
      <c r="F609" s="135">
        <f t="shared" si="9"/>
        <v>157219.26</v>
      </c>
    </row>
    <row r="610" spans="1:6" ht="15.75">
      <c r="A610" s="143" t="s">
        <v>827</v>
      </c>
      <c r="B610" s="113" t="s">
        <v>327</v>
      </c>
      <c r="C610" s="138" t="s">
        <v>1291</v>
      </c>
      <c r="D610" s="134">
        <v>5368718.1399999997</v>
      </c>
      <c r="E610" s="134">
        <v>4835304.97</v>
      </c>
      <c r="F610" s="135">
        <f t="shared" si="9"/>
        <v>533413.16999999993</v>
      </c>
    </row>
    <row r="611" spans="1:6" ht="15.75">
      <c r="A611" s="143" t="s">
        <v>412</v>
      </c>
      <c r="B611" s="113" t="s">
        <v>327</v>
      </c>
      <c r="C611" s="138" t="s">
        <v>981</v>
      </c>
      <c r="D611" s="134">
        <v>20251558</v>
      </c>
      <c r="E611" s="134">
        <v>5648541</v>
      </c>
      <c r="F611" s="135">
        <f t="shared" si="9"/>
        <v>14603017</v>
      </c>
    </row>
    <row r="612" spans="1:6" ht="15.75">
      <c r="A612" s="143" t="s">
        <v>276</v>
      </c>
      <c r="B612" s="113" t="s">
        <v>327</v>
      </c>
      <c r="C612" s="138" t="s">
        <v>981</v>
      </c>
      <c r="D612" s="134">
        <v>20251558</v>
      </c>
      <c r="E612" s="134">
        <v>5648541</v>
      </c>
      <c r="F612" s="135">
        <f t="shared" si="9"/>
        <v>14603017</v>
      </c>
    </row>
    <row r="613" spans="1:6" ht="31.5">
      <c r="A613" s="143" t="s">
        <v>958</v>
      </c>
      <c r="B613" s="113" t="s">
        <v>327</v>
      </c>
      <c r="C613" s="138" t="s">
        <v>1095</v>
      </c>
      <c r="D613" s="134">
        <v>1785042.08</v>
      </c>
      <c r="E613" s="134">
        <v>0</v>
      </c>
      <c r="F613" s="135">
        <f t="shared" si="9"/>
        <v>1785042.08</v>
      </c>
    </row>
    <row r="614" spans="1:6" ht="31.5">
      <c r="A614" s="143" t="s">
        <v>411</v>
      </c>
      <c r="B614" s="113" t="s">
        <v>327</v>
      </c>
      <c r="C614" s="138" t="s">
        <v>1096</v>
      </c>
      <c r="D614" s="134">
        <v>1785042.08</v>
      </c>
      <c r="E614" s="134">
        <v>0</v>
      </c>
      <c r="F614" s="135">
        <f t="shared" si="9"/>
        <v>1785042.08</v>
      </c>
    </row>
    <row r="615" spans="1:6" ht="15.75">
      <c r="A615" s="143" t="s">
        <v>923</v>
      </c>
      <c r="B615" s="113" t="s">
        <v>327</v>
      </c>
      <c r="C615" s="138" t="s">
        <v>1096</v>
      </c>
      <c r="D615" s="134">
        <v>1785042.08</v>
      </c>
      <c r="E615" s="134">
        <v>0</v>
      </c>
      <c r="F615" s="135">
        <f t="shared" si="9"/>
        <v>1785042.08</v>
      </c>
    </row>
    <row r="616" spans="1:6" ht="31.5">
      <c r="A616" s="143" t="s">
        <v>959</v>
      </c>
      <c r="B616" s="113" t="s">
        <v>327</v>
      </c>
      <c r="C616" s="138" t="s">
        <v>1097</v>
      </c>
      <c r="D616" s="134">
        <v>1507378.15</v>
      </c>
      <c r="E616" s="134">
        <v>46594.37</v>
      </c>
      <c r="F616" s="135">
        <f t="shared" si="9"/>
        <v>1460783.7799999998</v>
      </c>
    </row>
    <row r="617" spans="1:6" ht="31.5">
      <c r="A617" s="143" t="s">
        <v>411</v>
      </c>
      <c r="B617" s="113" t="s">
        <v>327</v>
      </c>
      <c r="C617" s="138" t="s">
        <v>1098</v>
      </c>
      <c r="D617" s="134">
        <v>1507378.15</v>
      </c>
      <c r="E617" s="134">
        <v>46594.37</v>
      </c>
      <c r="F617" s="135">
        <f t="shared" si="9"/>
        <v>1460783.7799999998</v>
      </c>
    </row>
    <row r="618" spans="1:6" ht="15.75">
      <c r="A618" s="143" t="s">
        <v>514</v>
      </c>
      <c r="B618" s="113" t="s">
        <v>327</v>
      </c>
      <c r="C618" s="138" t="s">
        <v>1098</v>
      </c>
      <c r="D618" s="134">
        <v>1507378.15</v>
      </c>
      <c r="E618" s="134">
        <v>46594.37</v>
      </c>
      <c r="F618" s="135">
        <f t="shared" si="9"/>
        <v>1460783.7799999998</v>
      </c>
    </row>
    <row r="619" spans="1:6" ht="31.5">
      <c r="A619" s="143" t="s">
        <v>959</v>
      </c>
      <c r="B619" s="113" t="s">
        <v>327</v>
      </c>
      <c r="C619" s="138" t="s">
        <v>1099</v>
      </c>
      <c r="D619" s="134">
        <v>50976123.109999999</v>
      </c>
      <c r="E619" s="134">
        <v>0</v>
      </c>
      <c r="F619" s="135">
        <f t="shared" si="9"/>
        <v>50976123.109999999</v>
      </c>
    </row>
    <row r="620" spans="1:6" ht="31.5">
      <c r="A620" s="143" t="s">
        <v>411</v>
      </c>
      <c r="B620" s="113" t="s">
        <v>327</v>
      </c>
      <c r="C620" s="138" t="s">
        <v>1100</v>
      </c>
      <c r="D620" s="134">
        <v>50976123.109999999</v>
      </c>
      <c r="E620" s="134">
        <v>0</v>
      </c>
      <c r="F620" s="135">
        <f t="shared" si="9"/>
        <v>50976123.109999999</v>
      </c>
    </row>
    <row r="621" spans="1:6" ht="15.75">
      <c r="A621" s="143" t="s">
        <v>923</v>
      </c>
      <c r="B621" s="113" t="s">
        <v>327</v>
      </c>
      <c r="C621" s="138" t="s">
        <v>1100</v>
      </c>
      <c r="D621" s="134">
        <v>50976123.109999999</v>
      </c>
      <c r="E621" s="134">
        <v>0</v>
      </c>
      <c r="F621" s="135">
        <f t="shared" si="9"/>
        <v>50976123.109999999</v>
      </c>
    </row>
    <row r="622" spans="1:6" ht="15.75">
      <c r="A622" s="148" t="s">
        <v>987</v>
      </c>
      <c r="B622" s="116" t="s">
        <v>327</v>
      </c>
      <c r="C622" s="149" t="s">
        <v>498</v>
      </c>
      <c r="D622" s="150">
        <v>560000</v>
      </c>
      <c r="E622" s="150">
        <v>0</v>
      </c>
      <c r="F622" s="151">
        <f t="shared" si="9"/>
        <v>560000</v>
      </c>
    </row>
    <row r="623" spans="1:6" ht="31.5">
      <c r="A623" s="148" t="s">
        <v>386</v>
      </c>
      <c r="B623" s="116" t="s">
        <v>327</v>
      </c>
      <c r="C623" s="149" t="s">
        <v>499</v>
      </c>
      <c r="D623" s="150">
        <v>560000</v>
      </c>
      <c r="E623" s="150">
        <v>0</v>
      </c>
      <c r="F623" s="151">
        <f t="shared" si="9"/>
        <v>560000</v>
      </c>
    </row>
    <row r="624" spans="1:6" ht="47.25">
      <c r="A624" s="143" t="s">
        <v>960</v>
      </c>
      <c r="B624" s="113" t="s">
        <v>327</v>
      </c>
      <c r="C624" s="138" t="s">
        <v>500</v>
      </c>
      <c r="D624" s="134">
        <v>560000</v>
      </c>
      <c r="E624" s="134">
        <v>0</v>
      </c>
      <c r="F624" s="135">
        <f t="shared" si="9"/>
        <v>560000</v>
      </c>
    </row>
    <row r="625" spans="1:6" ht="31.5">
      <c r="A625" s="143" t="s">
        <v>411</v>
      </c>
      <c r="B625" s="113" t="s">
        <v>327</v>
      </c>
      <c r="C625" s="138" t="s">
        <v>501</v>
      </c>
      <c r="D625" s="134">
        <v>560000</v>
      </c>
      <c r="E625" s="134">
        <v>0</v>
      </c>
      <c r="F625" s="135">
        <f t="shared" si="9"/>
        <v>560000</v>
      </c>
    </row>
    <row r="626" spans="1:6" ht="15.75">
      <c r="A626" s="143" t="s">
        <v>514</v>
      </c>
      <c r="B626" s="113" t="s">
        <v>327</v>
      </c>
      <c r="C626" s="138" t="s">
        <v>501</v>
      </c>
      <c r="D626" s="134">
        <v>560000</v>
      </c>
      <c r="E626" s="134">
        <v>0</v>
      </c>
      <c r="F626" s="135">
        <f t="shared" si="9"/>
        <v>560000</v>
      </c>
    </row>
    <row r="627" spans="1:6" ht="31.5" customHeight="1">
      <c r="A627" s="148" t="s">
        <v>802</v>
      </c>
      <c r="B627" s="116" t="s">
        <v>327</v>
      </c>
      <c r="C627" s="149" t="s">
        <v>173</v>
      </c>
      <c r="D627" s="150">
        <v>7838400.6500000004</v>
      </c>
      <c r="E627" s="150">
        <v>4838400</v>
      </c>
      <c r="F627" s="151">
        <f t="shared" si="9"/>
        <v>3000000.6500000004</v>
      </c>
    </row>
    <row r="628" spans="1:6" ht="15.75">
      <c r="A628" s="148" t="s">
        <v>803</v>
      </c>
      <c r="B628" s="116" t="s">
        <v>327</v>
      </c>
      <c r="C628" s="149" t="s">
        <v>1292</v>
      </c>
      <c r="D628" s="150">
        <v>3000000</v>
      </c>
      <c r="E628" s="150">
        <v>0</v>
      </c>
      <c r="F628" s="151">
        <f t="shared" si="9"/>
        <v>3000000</v>
      </c>
    </row>
    <row r="629" spans="1:6" ht="94.5">
      <c r="A629" s="143" t="s">
        <v>159</v>
      </c>
      <c r="B629" s="113" t="s">
        <v>327</v>
      </c>
      <c r="C629" s="138" t="s">
        <v>359</v>
      </c>
      <c r="D629" s="134">
        <v>3000000</v>
      </c>
      <c r="E629" s="134">
        <v>0</v>
      </c>
      <c r="F629" s="135">
        <f t="shared" si="9"/>
        <v>3000000</v>
      </c>
    </row>
    <row r="630" spans="1:6" ht="31.5">
      <c r="A630" s="143" t="s">
        <v>414</v>
      </c>
      <c r="B630" s="113" t="s">
        <v>327</v>
      </c>
      <c r="C630" s="138" t="s">
        <v>360</v>
      </c>
      <c r="D630" s="134">
        <v>3000000</v>
      </c>
      <c r="E630" s="134">
        <v>0</v>
      </c>
      <c r="F630" s="135">
        <f t="shared" si="9"/>
        <v>3000000</v>
      </c>
    </row>
    <row r="631" spans="1:6" ht="15.75">
      <c r="A631" s="143" t="s">
        <v>579</v>
      </c>
      <c r="B631" s="113" t="s">
        <v>327</v>
      </c>
      <c r="C631" s="138" t="s">
        <v>360</v>
      </c>
      <c r="D631" s="134">
        <v>3000000</v>
      </c>
      <c r="E631" s="134">
        <v>0</v>
      </c>
      <c r="F631" s="135">
        <f t="shared" si="9"/>
        <v>3000000</v>
      </c>
    </row>
    <row r="632" spans="1:6" ht="15.75">
      <c r="A632" s="148" t="s">
        <v>1001</v>
      </c>
      <c r="B632" s="116" t="s">
        <v>327</v>
      </c>
      <c r="C632" s="149" t="s">
        <v>532</v>
      </c>
      <c r="D632" s="150">
        <v>4838400.6500000004</v>
      </c>
      <c r="E632" s="150">
        <v>4838400</v>
      </c>
      <c r="F632" s="151">
        <f t="shared" si="9"/>
        <v>0.65000000037252903</v>
      </c>
    </row>
    <row r="633" spans="1:6" ht="47.25">
      <c r="A633" s="143" t="s">
        <v>160</v>
      </c>
      <c r="B633" s="113" t="s">
        <v>327</v>
      </c>
      <c r="C633" s="138" t="s">
        <v>533</v>
      </c>
      <c r="D633" s="134">
        <v>4838400.6500000004</v>
      </c>
      <c r="E633" s="134">
        <v>4838400</v>
      </c>
      <c r="F633" s="135">
        <f t="shared" si="9"/>
        <v>0.65000000037252903</v>
      </c>
    </row>
    <row r="634" spans="1:6" ht="31.5">
      <c r="A634" s="143" t="s">
        <v>414</v>
      </c>
      <c r="B634" s="113" t="s">
        <v>327</v>
      </c>
      <c r="C634" s="138" t="s">
        <v>476</v>
      </c>
      <c r="D634" s="134">
        <v>4838400.6500000004</v>
      </c>
      <c r="E634" s="134">
        <v>4838400</v>
      </c>
      <c r="F634" s="135">
        <f t="shared" si="9"/>
        <v>0.65000000037252903</v>
      </c>
    </row>
    <row r="635" spans="1:6" ht="48" customHeight="1">
      <c r="A635" s="143" t="s">
        <v>579</v>
      </c>
      <c r="B635" s="113" t="s">
        <v>327</v>
      </c>
      <c r="C635" s="138" t="s">
        <v>476</v>
      </c>
      <c r="D635" s="134">
        <v>4838400.6500000004</v>
      </c>
      <c r="E635" s="134">
        <v>4838400</v>
      </c>
      <c r="F635" s="135">
        <f t="shared" si="9"/>
        <v>0.65000000037252903</v>
      </c>
    </row>
    <row r="636" spans="1:6" ht="31.5">
      <c r="A636" s="148" t="s">
        <v>161</v>
      </c>
      <c r="B636" s="116" t="s">
        <v>327</v>
      </c>
      <c r="C636" s="149" t="s">
        <v>734</v>
      </c>
      <c r="D636" s="150">
        <v>1277461947.5899999</v>
      </c>
      <c r="E636" s="150">
        <v>374669505.36000001</v>
      </c>
      <c r="F636" s="151">
        <f t="shared" si="9"/>
        <v>902792442.2299999</v>
      </c>
    </row>
    <row r="637" spans="1:6" ht="15.75">
      <c r="A637" s="148" t="s">
        <v>1281</v>
      </c>
      <c r="B637" s="116" t="s">
        <v>327</v>
      </c>
      <c r="C637" s="149" t="s">
        <v>735</v>
      </c>
      <c r="D637" s="150">
        <v>866750.65</v>
      </c>
      <c r="E637" s="150">
        <v>202345.67</v>
      </c>
      <c r="F637" s="151">
        <f t="shared" si="9"/>
        <v>664404.98</v>
      </c>
    </row>
    <row r="638" spans="1:6" ht="15.75">
      <c r="A638" s="148" t="s">
        <v>673</v>
      </c>
      <c r="B638" s="116" t="s">
        <v>327</v>
      </c>
      <c r="C638" s="149" t="s">
        <v>569</v>
      </c>
      <c r="D638" s="150">
        <v>866750.65</v>
      </c>
      <c r="E638" s="150">
        <v>202345.67</v>
      </c>
      <c r="F638" s="151">
        <f t="shared" si="9"/>
        <v>664404.98</v>
      </c>
    </row>
    <row r="639" spans="1:6" ht="78.75">
      <c r="A639" s="143" t="s">
        <v>833</v>
      </c>
      <c r="B639" s="113" t="s">
        <v>327</v>
      </c>
      <c r="C639" s="138" t="s">
        <v>491</v>
      </c>
      <c r="D639" s="134">
        <v>866750.65</v>
      </c>
      <c r="E639" s="134">
        <v>202345.67</v>
      </c>
      <c r="F639" s="135">
        <f t="shared" si="9"/>
        <v>664404.98</v>
      </c>
    </row>
    <row r="640" spans="1:6" ht="31.5">
      <c r="A640" s="143" t="s">
        <v>414</v>
      </c>
      <c r="B640" s="113" t="s">
        <v>327</v>
      </c>
      <c r="C640" s="138" t="s">
        <v>477</v>
      </c>
      <c r="D640" s="134">
        <v>866750.65</v>
      </c>
      <c r="E640" s="134">
        <v>202345.67</v>
      </c>
      <c r="F640" s="135">
        <f t="shared" si="9"/>
        <v>664404.98</v>
      </c>
    </row>
    <row r="641" spans="1:6" ht="31.5">
      <c r="A641" s="143" t="s">
        <v>554</v>
      </c>
      <c r="B641" s="113" t="s">
        <v>327</v>
      </c>
      <c r="C641" s="138" t="s">
        <v>477</v>
      </c>
      <c r="D641" s="134">
        <v>866750.65</v>
      </c>
      <c r="E641" s="134">
        <v>202345.67</v>
      </c>
      <c r="F641" s="135">
        <f t="shared" si="9"/>
        <v>664404.98</v>
      </c>
    </row>
    <row r="642" spans="1:6" ht="15.75">
      <c r="A642" s="148" t="s">
        <v>387</v>
      </c>
      <c r="B642" s="116" t="s">
        <v>327</v>
      </c>
      <c r="C642" s="149" t="s">
        <v>492</v>
      </c>
      <c r="D642" s="150">
        <v>1275917644.54</v>
      </c>
      <c r="E642" s="150">
        <v>374262271.08999997</v>
      </c>
      <c r="F642" s="151">
        <f t="shared" si="9"/>
        <v>901655373.45000005</v>
      </c>
    </row>
    <row r="643" spans="1:6" ht="15.75">
      <c r="A643" s="148" t="s">
        <v>378</v>
      </c>
      <c r="B643" s="116" t="s">
        <v>327</v>
      </c>
      <c r="C643" s="149" t="s">
        <v>493</v>
      </c>
      <c r="D643" s="150">
        <v>469205075.47000003</v>
      </c>
      <c r="E643" s="150">
        <v>138519030.52000001</v>
      </c>
      <c r="F643" s="151">
        <f t="shared" si="9"/>
        <v>330686044.95000005</v>
      </c>
    </row>
    <row r="644" spans="1:6" ht="47.25">
      <c r="A644" s="143" t="s">
        <v>379</v>
      </c>
      <c r="B644" s="113" t="s">
        <v>327</v>
      </c>
      <c r="C644" s="138" t="s">
        <v>494</v>
      </c>
      <c r="D644" s="134">
        <v>133058149.45999999</v>
      </c>
      <c r="E644" s="134">
        <v>42368786.520000003</v>
      </c>
      <c r="F644" s="135">
        <f t="shared" si="9"/>
        <v>90689362.939999998</v>
      </c>
    </row>
    <row r="645" spans="1:6" ht="15.75">
      <c r="A645" s="143" t="s">
        <v>332</v>
      </c>
      <c r="B645" s="113" t="s">
        <v>327</v>
      </c>
      <c r="C645" s="138" t="s">
        <v>478</v>
      </c>
      <c r="D645" s="134">
        <v>133058149.45999999</v>
      </c>
      <c r="E645" s="134">
        <v>42368786.520000003</v>
      </c>
      <c r="F645" s="135">
        <f t="shared" si="9"/>
        <v>90689362.939999998</v>
      </c>
    </row>
    <row r="646" spans="1:6" ht="31.5">
      <c r="A646" s="143" t="s">
        <v>495</v>
      </c>
      <c r="B646" s="113" t="s">
        <v>327</v>
      </c>
      <c r="C646" s="138" t="s">
        <v>478</v>
      </c>
      <c r="D646" s="134">
        <v>133058149.45999999</v>
      </c>
      <c r="E646" s="134">
        <v>42368786.520000003</v>
      </c>
      <c r="F646" s="135">
        <f t="shared" si="9"/>
        <v>90689362.939999998</v>
      </c>
    </row>
    <row r="647" spans="1:6" ht="94.5">
      <c r="A647" s="143" t="s">
        <v>557</v>
      </c>
      <c r="B647" s="113" t="s">
        <v>327</v>
      </c>
      <c r="C647" s="138" t="s">
        <v>380</v>
      </c>
      <c r="D647" s="134">
        <v>319165000</v>
      </c>
      <c r="E647" s="134">
        <v>94232990</v>
      </c>
      <c r="F647" s="135">
        <f t="shared" si="9"/>
        <v>224932010</v>
      </c>
    </row>
    <row r="648" spans="1:6" ht="15.75">
      <c r="A648" s="143" t="s">
        <v>332</v>
      </c>
      <c r="B648" s="113" t="s">
        <v>327</v>
      </c>
      <c r="C648" s="138" t="s">
        <v>479</v>
      </c>
      <c r="D648" s="134">
        <v>319165000</v>
      </c>
      <c r="E648" s="134">
        <v>94232990</v>
      </c>
      <c r="F648" s="135">
        <f t="shared" si="9"/>
        <v>224932010</v>
      </c>
    </row>
    <row r="649" spans="1:6" ht="31.5">
      <c r="A649" s="143" t="s">
        <v>495</v>
      </c>
      <c r="B649" s="113" t="s">
        <v>327</v>
      </c>
      <c r="C649" s="138" t="s">
        <v>479</v>
      </c>
      <c r="D649" s="134">
        <v>319165000</v>
      </c>
      <c r="E649" s="134">
        <v>94232990</v>
      </c>
      <c r="F649" s="135">
        <f t="shared" ref="F649:F712" si="10">D649-E649</f>
        <v>224932010</v>
      </c>
    </row>
    <row r="650" spans="1:6" ht="94.5">
      <c r="A650" s="143" t="s">
        <v>788</v>
      </c>
      <c r="B650" s="113" t="s">
        <v>327</v>
      </c>
      <c r="C650" s="138" t="s">
        <v>850</v>
      </c>
      <c r="D650" s="134">
        <v>2474000</v>
      </c>
      <c r="E650" s="134">
        <v>1237000</v>
      </c>
      <c r="F650" s="135">
        <f t="shared" si="10"/>
        <v>1237000</v>
      </c>
    </row>
    <row r="651" spans="1:6" ht="15.75">
      <c r="A651" s="143" t="s">
        <v>332</v>
      </c>
      <c r="B651" s="113" t="s">
        <v>327</v>
      </c>
      <c r="C651" s="138" t="s">
        <v>480</v>
      </c>
      <c r="D651" s="134">
        <v>2474000</v>
      </c>
      <c r="E651" s="134">
        <v>1237000</v>
      </c>
      <c r="F651" s="135">
        <f t="shared" si="10"/>
        <v>1237000</v>
      </c>
    </row>
    <row r="652" spans="1:6" ht="31.5">
      <c r="A652" s="143" t="s">
        <v>495</v>
      </c>
      <c r="B652" s="113" t="s">
        <v>327</v>
      </c>
      <c r="C652" s="138" t="s">
        <v>480</v>
      </c>
      <c r="D652" s="134">
        <v>2474000</v>
      </c>
      <c r="E652" s="134">
        <v>1237000</v>
      </c>
      <c r="F652" s="135">
        <f t="shared" si="10"/>
        <v>1237000</v>
      </c>
    </row>
    <row r="653" spans="1:6" ht="110.25">
      <c r="A653" s="143" t="s">
        <v>31</v>
      </c>
      <c r="B653" s="113" t="s">
        <v>327</v>
      </c>
      <c r="C653" s="138" t="s">
        <v>170</v>
      </c>
      <c r="D653" s="134">
        <v>2211000</v>
      </c>
      <c r="E653" s="134">
        <v>680254</v>
      </c>
      <c r="F653" s="135">
        <f t="shared" si="10"/>
        <v>1530746</v>
      </c>
    </row>
    <row r="654" spans="1:6" ht="15.75">
      <c r="A654" s="143" t="s">
        <v>332</v>
      </c>
      <c r="B654" s="113" t="s">
        <v>327</v>
      </c>
      <c r="C654" s="138" t="s">
        <v>481</v>
      </c>
      <c r="D654" s="134">
        <v>2211000</v>
      </c>
      <c r="E654" s="134">
        <v>680254</v>
      </c>
      <c r="F654" s="135">
        <f t="shared" si="10"/>
        <v>1530746</v>
      </c>
    </row>
    <row r="655" spans="1:6" ht="31.5">
      <c r="A655" s="143" t="s">
        <v>495</v>
      </c>
      <c r="B655" s="113" t="s">
        <v>327</v>
      </c>
      <c r="C655" s="138" t="s">
        <v>481</v>
      </c>
      <c r="D655" s="134">
        <v>2211000</v>
      </c>
      <c r="E655" s="134">
        <v>680254</v>
      </c>
      <c r="F655" s="135">
        <f t="shared" si="10"/>
        <v>1530746</v>
      </c>
    </row>
    <row r="656" spans="1:6" ht="126">
      <c r="A656" s="143" t="s">
        <v>464</v>
      </c>
      <c r="B656" s="113" t="s">
        <v>327</v>
      </c>
      <c r="C656" s="138" t="s">
        <v>171</v>
      </c>
      <c r="D656" s="134">
        <v>21000</v>
      </c>
      <c r="E656" s="134">
        <v>0</v>
      </c>
      <c r="F656" s="135">
        <f t="shared" si="10"/>
        <v>21000</v>
      </c>
    </row>
    <row r="657" spans="1:6" ht="15.75">
      <c r="A657" s="143" t="s">
        <v>332</v>
      </c>
      <c r="B657" s="113" t="s">
        <v>327</v>
      </c>
      <c r="C657" s="138" t="s">
        <v>482</v>
      </c>
      <c r="D657" s="134">
        <v>21000</v>
      </c>
      <c r="E657" s="134">
        <v>0</v>
      </c>
      <c r="F657" s="135">
        <f t="shared" si="10"/>
        <v>21000</v>
      </c>
    </row>
    <row r="658" spans="1:6" ht="31.5">
      <c r="A658" s="143" t="s">
        <v>495</v>
      </c>
      <c r="B658" s="113" t="s">
        <v>327</v>
      </c>
      <c r="C658" s="138" t="s">
        <v>482</v>
      </c>
      <c r="D658" s="134">
        <v>21000</v>
      </c>
      <c r="E658" s="134">
        <v>0</v>
      </c>
      <c r="F658" s="135">
        <f t="shared" si="10"/>
        <v>21000</v>
      </c>
    </row>
    <row r="659" spans="1:6" ht="31.5">
      <c r="A659" s="143" t="s">
        <v>95</v>
      </c>
      <c r="B659" s="113" t="s">
        <v>327</v>
      </c>
      <c r="C659" s="138" t="s">
        <v>197</v>
      </c>
      <c r="D659" s="134">
        <v>2749824.25</v>
      </c>
      <c r="E659" s="134">
        <v>0</v>
      </c>
      <c r="F659" s="135">
        <f t="shared" si="10"/>
        <v>2749824.25</v>
      </c>
    </row>
    <row r="660" spans="1:6" ht="15.75">
      <c r="A660" s="143" t="s">
        <v>332</v>
      </c>
      <c r="B660" s="113" t="s">
        <v>327</v>
      </c>
      <c r="C660" s="138" t="s">
        <v>198</v>
      </c>
      <c r="D660" s="134">
        <v>2749824.25</v>
      </c>
      <c r="E660" s="134">
        <v>0</v>
      </c>
      <c r="F660" s="135">
        <f t="shared" si="10"/>
        <v>2749824.25</v>
      </c>
    </row>
    <row r="661" spans="1:6" ht="31.5">
      <c r="A661" s="143" t="s">
        <v>495</v>
      </c>
      <c r="B661" s="113" t="s">
        <v>327</v>
      </c>
      <c r="C661" s="138" t="s">
        <v>198</v>
      </c>
      <c r="D661" s="134">
        <v>2749824.25</v>
      </c>
      <c r="E661" s="134">
        <v>0</v>
      </c>
      <c r="F661" s="135">
        <f t="shared" si="10"/>
        <v>2749824.25</v>
      </c>
    </row>
    <row r="662" spans="1:6" ht="31.5">
      <c r="A662" s="143" t="s">
        <v>854</v>
      </c>
      <c r="B662" s="113" t="s">
        <v>327</v>
      </c>
      <c r="C662" s="138" t="s">
        <v>502</v>
      </c>
      <c r="D662" s="134">
        <v>9526101.7599999998</v>
      </c>
      <c r="E662" s="134">
        <v>0</v>
      </c>
      <c r="F662" s="135">
        <f t="shared" si="10"/>
        <v>9526101.7599999998</v>
      </c>
    </row>
    <row r="663" spans="1:6" ht="15.75">
      <c r="A663" s="143" t="s">
        <v>332</v>
      </c>
      <c r="B663" s="113" t="s">
        <v>327</v>
      </c>
      <c r="C663" s="138" t="s">
        <v>503</v>
      </c>
      <c r="D663" s="134">
        <v>9526101.7599999998</v>
      </c>
      <c r="E663" s="134">
        <v>0</v>
      </c>
      <c r="F663" s="135">
        <f t="shared" si="10"/>
        <v>9526101.7599999998</v>
      </c>
    </row>
    <row r="664" spans="1:6" ht="31.5">
      <c r="A664" s="143" t="s">
        <v>495</v>
      </c>
      <c r="B664" s="113" t="s">
        <v>327</v>
      </c>
      <c r="C664" s="138" t="s">
        <v>503</v>
      </c>
      <c r="D664" s="134">
        <v>9526101.7599999998</v>
      </c>
      <c r="E664" s="134">
        <v>0</v>
      </c>
      <c r="F664" s="135">
        <f t="shared" si="10"/>
        <v>9526101.7599999998</v>
      </c>
    </row>
    <row r="665" spans="1:6" ht="15.75">
      <c r="A665" s="148" t="s">
        <v>1187</v>
      </c>
      <c r="B665" s="116" t="s">
        <v>327</v>
      </c>
      <c r="C665" s="149" t="s">
        <v>172</v>
      </c>
      <c r="D665" s="150">
        <v>648727073.41999996</v>
      </c>
      <c r="E665" s="150">
        <v>194487908.72</v>
      </c>
      <c r="F665" s="151">
        <f t="shared" si="10"/>
        <v>454239164.69999993</v>
      </c>
    </row>
    <row r="666" spans="1:6" ht="47.25">
      <c r="A666" s="143" t="s">
        <v>1232</v>
      </c>
      <c r="B666" s="113" t="s">
        <v>327</v>
      </c>
      <c r="C666" s="138" t="s">
        <v>269</v>
      </c>
      <c r="D666" s="134">
        <v>111813513.42</v>
      </c>
      <c r="E666" s="134">
        <v>38731970.049999997</v>
      </c>
      <c r="F666" s="135">
        <f t="shared" si="10"/>
        <v>73081543.370000005</v>
      </c>
    </row>
    <row r="667" spans="1:6" ht="15.75">
      <c r="A667" s="143" t="s">
        <v>332</v>
      </c>
      <c r="B667" s="113" t="s">
        <v>327</v>
      </c>
      <c r="C667" s="138" t="s">
        <v>483</v>
      </c>
      <c r="D667" s="134">
        <v>111813513.42</v>
      </c>
      <c r="E667" s="134">
        <v>38731970.049999997</v>
      </c>
      <c r="F667" s="135">
        <f t="shared" si="10"/>
        <v>73081543.370000005</v>
      </c>
    </row>
    <row r="668" spans="1:6" ht="31.5">
      <c r="A668" s="143" t="s">
        <v>495</v>
      </c>
      <c r="B668" s="113" t="s">
        <v>327</v>
      </c>
      <c r="C668" s="138" t="s">
        <v>483</v>
      </c>
      <c r="D668" s="134">
        <v>111813513.42</v>
      </c>
      <c r="E668" s="134">
        <v>38731970.049999997</v>
      </c>
      <c r="F668" s="135">
        <f t="shared" si="10"/>
        <v>73081543.370000005</v>
      </c>
    </row>
    <row r="669" spans="1:6" ht="94.5">
      <c r="A669" s="143" t="s">
        <v>39</v>
      </c>
      <c r="B669" s="113" t="s">
        <v>327</v>
      </c>
      <c r="C669" s="138" t="s">
        <v>1188</v>
      </c>
      <c r="D669" s="134">
        <v>391973000</v>
      </c>
      <c r="E669" s="134">
        <v>112214868.83</v>
      </c>
      <c r="F669" s="135">
        <f t="shared" si="10"/>
        <v>279758131.17000002</v>
      </c>
    </row>
    <row r="670" spans="1:6" ht="15.75">
      <c r="A670" s="143" t="s">
        <v>332</v>
      </c>
      <c r="B670" s="113" t="s">
        <v>327</v>
      </c>
      <c r="C670" s="138" t="s">
        <v>437</v>
      </c>
      <c r="D670" s="134">
        <v>391973000</v>
      </c>
      <c r="E670" s="134">
        <v>112214868.83</v>
      </c>
      <c r="F670" s="135">
        <f t="shared" si="10"/>
        <v>279758131.17000002</v>
      </c>
    </row>
    <row r="671" spans="1:6" ht="31.5">
      <c r="A671" s="143" t="s">
        <v>495</v>
      </c>
      <c r="B671" s="113" t="s">
        <v>327</v>
      </c>
      <c r="C671" s="138" t="s">
        <v>437</v>
      </c>
      <c r="D671" s="134">
        <v>391973000</v>
      </c>
      <c r="E671" s="134">
        <v>112214868.83</v>
      </c>
      <c r="F671" s="135">
        <f t="shared" si="10"/>
        <v>279758131.17000002</v>
      </c>
    </row>
    <row r="672" spans="1:6" ht="94.5">
      <c r="A672" s="143" t="s">
        <v>561</v>
      </c>
      <c r="B672" s="113" t="s">
        <v>327</v>
      </c>
      <c r="C672" s="138" t="s">
        <v>1189</v>
      </c>
      <c r="D672" s="134">
        <v>17463000</v>
      </c>
      <c r="E672" s="134">
        <v>8721000</v>
      </c>
      <c r="F672" s="135">
        <f t="shared" si="10"/>
        <v>8742000</v>
      </c>
    </row>
    <row r="673" spans="1:6" ht="15.75">
      <c r="A673" s="143" t="s">
        <v>332</v>
      </c>
      <c r="B673" s="113" t="s">
        <v>327</v>
      </c>
      <c r="C673" s="138" t="s">
        <v>438</v>
      </c>
      <c r="D673" s="134">
        <v>17463000</v>
      </c>
      <c r="E673" s="134">
        <v>8721000</v>
      </c>
      <c r="F673" s="135">
        <f t="shared" si="10"/>
        <v>8742000</v>
      </c>
    </row>
    <row r="674" spans="1:6" ht="31.5">
      <c r="A674" s="143" t="s">
        <v>495</v>
      </c>
      <c r="B674" s="113" t="s">
        <v>327</v>
      </c>
      <c r="C674" s="138" t="s">
        <v>438</v>
      </c>
      <c r="D674" s="134">
        <v>17463000</v>
      </c>
      <c r="E674" s="134">
        <v>8721000</v>
      </c>
      <c r="F674" s="135">
        <f t="shared" si="10"/>
        <v>8742000</v>
      </c>
    </row>
    <row r="675" spans="1:6" ht="47.25">
      <c r="A675" s="143" t="s">
        <v>83</v>
      </c>
      <c r="B675" s="113" t="s">
        <v>327</v>
      </c>
      <c r="C675" s="138" t="s">
        <v>1190</v>
      </c>
      <c r="D675" s="134">
        <v>55276447.600000001</v>
      </c>
      <c r="E675" s="134">
        <v>15322447.6</v>
      </c>
      <c r="F675" s="135">
        <f t="shared" si="10"/>
        <v>39954000</v>
      </c>
    </row>
    <row r="676" spans="1:6" ht="15.75">
      <c r="A676" s="143" t="s">
        <v>332</v>
      </c>
      <c r="B676" s="113" t="s">
        <v>327</v>
      </c>
      <c r="C676" s="138" t="s">
        <v>439</v>
      </c>
      <c r="D676" s="134">
        <v>55276447.600000001</v>
      </c>
      <c r="E676" s="134">
        <v>15322447.6</v>
      </c>
      <c r="F676" s="135">
        <f t="shared" si="10"/>
        <v>39954000</v>
      </c>
    </row>
    <row r="677" spans="1:6" ht="31.5">
      <c r="A677" s="143" t="s">
        <v>495</v>
      </c>
      <c r="B677" s="113" t="s">
        <v>327</v>
      </c>
      <c r="C677" s="138" t="s">
        <v>439</v>
      </c>
      <c r="D677" s="134">
        <v>55276447.600000001</v>
      </c>
      <c r="E677" s="134">
        <v>15322447.6</v>
      </c>
      <c r="F677" s="135">
        <f t="shared" si="10"/>
        <v>39954000</v>
      </c>
    </row>
    <row r="678" spans="1:6" ht="31.5">
      <c r="A678" s="143" t="s">
        <v>163</v>
      </c>
      <c r="B678" s="113" t="s">
        <v>327</v>
      </c>
      <c r="C678" s="138" t="s">
        <v>1101</v>
      </c>
      <c r="D678" s="134">
        <v>1871800</v>
      </c>
      <c r="E678" s="134">
        <v>0</v>
      </c>
      <c r="F678" s="135">
        <f t="shared" si="10"/>
        <v>1871800</v>
      </c>
    </row>
    <row r="679" spans="1:6" ht="15.75">
      <c r="A679" s="143" t="s">
        <v>332</v>
      </c>
      <c r="B679" s="113" t="s">
        <v>327</v>
      </c>
      <c r="C679" s="138" t="s">
        <v>1102</v>
      </c>
      <c r="D679" s="134">
        <v>1871800</v>
      </c>
      <c r="E679" s="134">
        <v>0</v>
      </c>
      <c r="F679" s="135">
        <f t="shared" si="10"/>
        <v>1871800</v>
      </c>
    </row>
    <row r="680" spans="1:6" ht="47.25">
      <c r="A680" s="143" t="s">
        <v>33</v>
      </c>
      <c r="B680" s="113" t="s">
        <v>327</v>
      </c>
      <c r="C680" s="138" t="s">
        <v>1102</v>
      </c>
      <c r="D680" s="134">
        <v>1871800</v>
      </c>
      <c r="E680" s="134">
        <v>0</v>
      </c>
      <c r="F680" s="135">
        <f t="shared" si="10"/>
        <v>1871800</v>
      </c>
    </row>
    <row r="681" spans="1:6" ht="31.5">
      <c r="A681" s="143" t="s">
        <v>163</v>
      </c>
      <c r="B681" s="113" t="s">
        <v>327</v>
      </c>
      <c r="C681" s="138" t="s">
        <v>1103</v>
      </c>
      <c r="D681" s="134">
        <v>1871800</v>
      </c>
      <c r="E681" s="134">
        <v>0</v>
      </c>
      <c r="F681" s="135">
        <f t="shared" si="10"/>
        <v>1871800</v>
      </c>
    </row>
    <row r="682" spans="1:6" ht="15.75">
      <c r="A682" s="143" t="s">
        <v>332</v>
      </c>
      <c r="B682" s="113" t="s">
        <v>327</v>
      </c>
      <c r="C682" s="138" t="s">
        <v>1104</v>
      </c>
      <c r="D682" s="134">
        <v>1871800</v>
      </c>
      <c r="E682" s="134">
        <v>0</v>
      </c>
      <c r="F682" s="135">
        <f t="shared" si="10"/>
        <v>1871800</v>
      </c>
    </row>
    <row r="683" spans="1:6" ht="47.25">
      <c r="A683" s="143" t="s">
        <v>33</v>
      </c>
      <c r="B683" s="113" t="s">
        <v>327</v>
      </c>
      <c r="C683" s="138" t="s">
        <v>1104</v>
      </c>
      <c r="D683" s="134">
        <v>1871800</v>
      </c>
      <c r="E683" s="134">
        <v>0</v>
      </c>
      <c r="F683" s="135">
        <f t="shared" si="10"/>
        <v>1871800</v>
      </c>
    </row>
    <row r="684" spans="1:6" ht="47.25">
      <c r="A684" s="143" t="s">
        <v>570</v>
      </c>
      <c r="B684" s="113" t="s">
        <v>327</v>
      </c>
      <c r="C684" s="138" t="s">
        <v>422</v>
      </c>
      <c r="D684" s="134">
        <v>23052000</v>
      </c>
      <c r="E684" s="134">
        <v>7683900</v>
      </c>
      <c r="F684" s="135">
        <f t="shared" si="10"/>
        <v>15368100</v>
      </c>
    </row>
    <row r="685" spans="1:6" ht="15.75">
      <c r="A685" s="143" t="s">
        <v>332</v>
      </c>
      <c r="B685" s="113" t="s">
        <v>327</v>
      </c>
      <c r="C685" s="138" t="s">
        <v>440</v>
      </c>
      <c r="D685" s="134">
        <v>23052000</v>
      </c>
      <c r="E685" s="134">
        <v>7683900</v>
      </c>
      <c r="F685" s="135">
        <f t="shared" si="10"/>
        <v>15368100</v>
      </c>
    </row>
    <row r="686" spans="1:6" ht="31.5">
      <c r="A686" s="143" t="s">
        <v>495</v>
      </c>
      <c r="B686" s="113" t="s">
        <v>327</v>
      </c>
      <c r="C686" s="138" t="s">
        <v>440</v>
      </c>
      <c r="D686" s="134">
        <v>23052000</v>
      </c>
      <c r="E686" s="134">
        <v>7683900</v>
      </c>
      <c r="F686" s="135">
        <f t="shared" si="10"/>
        <v>15368100</v>
      </c>
    </row>
    <row r="687" spans="1:6" ht="63">
      <c r="A687" s="143" t="s">
        <v>625</v>
      </c>
      <c r="B687" s="113" t="s">
        <v>327</v>
      </c>
      <c r="C687" s="138" t="s">
        <v>199</v>
      </c>
      <c r="D687" s="134">
        <v>718800</v>
      </c>
      <c r="E687" s="134">
        <v>239600</v>
      </c>
      <c r="F687" s="135">
        <f t="shared" si="10"/>
        <v>479200</v>
      </c>
    </row>
    <row r="688" spans="1:6" ht="15.75">
      <c r="A688" s="143" t="s">
        <v>332</v>
      </c>
      <c r="B688" s="113" t="s">
        <v>327</v>
      </c>
      <c r="C688" s="138" t="s">
        <v>200</v>
      </c>
      <c r="D688" s="134">
        <v>718800</v>
      </c>
      <c r="E688" s="134">
        <v>239600</v>
      </c>
      <c r="F688" s="135">
        <f t="shared" si="10"/>
        <v>479200</v>
      </c>
    </row>
    <row r="689" spans="1:6" ht="31.5">
      <c r="A689" s="143" t="s">
        <v>495</v>
      </c>
      <c r="B689" s="113" t="s">
        <v>327</v>
      </c>
      <c r="C689" s="138" t="s">
        <v>200</v>
      </c>
      <c r="D689" s="134">
        <v>718800</v>
      </c>
      <c r="E689" s="134">
        <v>239600</v>
      </c>
      <c r="F689" s="135">
        <f t="shared" si="10"/>
        <v>479200</v>
      </c>
    </row>
    <row r="690" spans="1:6" ht="94.5">
      <c r="A690" s="143" t="s">
        <v>182</v>
      </c>
      <c r="B690" s="113" t="s">
        <v>327</v>
      </c>
      <c r="C690" s="138" t="s">
        <v>201</v>
      </c>
      <c r="D690" s="134">
        <v>36114900</v>
      </c>
      <c r="E690" s="134">
        <v>11574122.24</v>
      </c>
      <c r="F690" s="135">
        <f t="shared" si="10"/>
        <v>24540777.759999998</v>
      </c>
    </row>
    <row r="691" spans="1:6" ht="15.75">
      <c r="A691" s="143" t="s">
        <v>332</v>
      </c>
      <c r="B691" s="113" t="s">
        <v>327</v>
      </c>
      <c r="C691" s="138" t="s">
        <v>202</v>
      </c>
      <c r="D691" s="134">
        <v>36114900</v>
      </c>
      <c r="E691" s="134">
        <v>11574122.24</v>
      </c>
      <c r="F691" s="135">
        <f t="shared" si="10"/>
        <v>24540777.759999998</v>
      </c>
    </row>
    <row r="692" spans="1:6" ht="31.5">
      <c r="A692" s="143" t="s">
        <v>495</v>
      </c>
      <c r="B692" s="113" t="s">
        <v>327</v>
      </c>
      <c r="C692" s="138" t="s">
        <v>202</v>
      </c>
      <c r="D692" s="134">
        <v>36114900</v>
      </c>
      <c r="E692" s="134">
        <v>11574122.24</v>
      </c>
      <c r="F692" s="135">
        <f t="shared" si="10"/>
        <v>24540777.759999998</v>
      </c>
    </row>
    <row r="693" spans="1:6" ht="63">
      <c r="A693" s="143" t="s">
        <v>162</v>
      </c>
      <c r="B693" s="113" t="s">
        <v>327</v>
      </c>
      <c r="C693" s="138" t="s">
        <v>224</v>
      </c>
      <c r="D693" s="134">
        <v>50000</v>
      </c>
      <c r="E693" s="134">
        <v>0</v>
      </c>
      <c r="F693" s="135">
        <f t="shared" si="10"/>
        <v>50000</v>
      </c>
    </row>
    <row r="694" spans="1:6" ht="15.75">
      <c r="A694" s="143" t="s">
        <v>925</v>
      </c>
      <c r="B694" s="113" t="s">
        <v>327</v>
      </c>
      <c r="C694" s="138" t="s">
        <v>225</v>
      </c>
      <c r="D694" s="134">
        <v>50000</v>
      </c>
      <c r="E694" s="134">
        <v>0</v>
      </c>
      <c r="F694" s="135">
        <f t="shared" si="10"/>
        <v>50000</v>
      </c>
    </row>
    <row r="695" spans="1:6" ht="15.75">
      <c r="A695" s="143" t="s">
        <v>577</v>
      </c>
      <c r="B695" s="113" t="s">
        <v>327</v>
      </c>
      <c r="C695" s="138" t="s">
        <v>225</v>
      </c>
      <c r="D695" s="134">
        <v>50000</v>
      </c>
      <c r="E695" s="134">
        <v>0</v>
      </c>
      <c r="F695" s="135">
        <f t="shared" si="10"/>
        <v>50000</v>
      </c>
    </row>
    <row r="696" spans="1:6" ht="31.5">
      <c r="A696" s="143" t="s">
        <v>95</v>
      </c>
      <c r="B696" s="113" t="s">
        <v>327</v>
      </c>
      <c r="C696" s="138" t="s">
        <v>81</v>
      </c>
      <c r="D696" s="134">
        <v>1616477.14</v>
      </c>
      <c r="E696" s="134">
        <v>0</v>
      </c>
      <c r="F696" s="135">
        <f t="shared" si="10"/>
        <v>1616477.14</v>
      </c>
    </row>
    <row r="697" spans="1:6" ht="15.75">
      <c r="A697" s="143" t="s">
        <v>332</v>
      </c>
      <c r="B697" s="113" t="s">
        <v>327</v>
      </c>
      <c r="C697" s="138" t="s">
        <v>703</v>
      </c>
      <c r="D697" s="134">
        <v>1616477.14</v>
      </c>
      <c r="E697" s="134">
        <v>0</v>
      </c>
      <c r="F697" s="135">
        <f t="shared" si="10"/>
        <v>1616477.14</v>
      </c>
    </row>
    <row r="698" spans="1:6" ht="31.5">
      <c r="A698" s="143" t="s">
        <v>495</v>
      </c>
      <c r="B698" s="113" t="s">
        <v>327</v>
      </c>
      <c r="C698" s="138" t="s">
        <v>703</v>
      </c>
      <c r="D698" s="134">
        <v>1021218.14</v>
      </c>
      <c r="E698" s="134">
        <v>0</v>
      </c>
      <c r="F698" s="135">
        <f t="shared" si="10"/>
        <v>1021218.14</v>
      </c>
    </row>
    <row r="699" spans="1:6" ht="47.25">
      <c r="A699" s="143" t="s">
        <v>33</v>
      </c>
      <c r="B699" s="113" t="s">
        <v>327</v>
      </c>
      <c r="C699" s="138" t="s">
        <v>703</v>
      </c>
      <c r="D699" s="134">
        <v>595259</v>
      </c>
      <c r="E699" s="134">
        <v>0</v>
      </c>
      <c r="F699" s="135">
        <f t="shared" si="10"/>
        <v>595259</v>
      </c>
    </row>
    <row r="700" spans="1:6" ht="31.5">
      <c r="A700" s="143" t="s">
        <v>183</v>
      </c>
      <c r="B700" s="113" t="s">
        <v>327</v>
      </c>
      <c r="C700" s="138" t="s">
        <v>203</v>
      </c>
      <c r="D700" s="134">
        <v>129634.87</v>
      </c>
      <c r="E700" s="134">
        <v>0</v>
      </c>
      <c r="F700" s="135">
        <f t="shared" si="10"/>
        <v>129634.87</v>
      </c>
    </row>
    <row r="701" spans="1:6" ht="15.75">
      <c r="A701" s="143" t="s">
        <v>332</v>
      </c>
      <c r="B701" s="113" t="s">
        <v>327</v>
      </c>
      <c r="C701" s="138" t="s">
        <v>204</v>
      </c>
      <c r="D701" s="134">
        <v>129634.87</v>
      </c>
      <c r="E701" s="134">
        <v>0</v>
      </c>
      <c r="F701" s="135">
        <f t="shared" si="10"/>
        <v>129634.87</v>
      </c>
    </row>
    <row r="702" spans="1:6" ht="31.5">
      <c r="A702" s="143" t="s">
        <v>495</v>
      </c>
      <c r="B702" s="113" t="s">
        <v>327</v>
      </c>
      <c r="C702" s="138" t="s">
        <v>204</v>
      </c>
      <c r="D702" s="134">
        <v>129634.87</v>
      </c>
      <c r="E702" s="134">
        <v>0</v>
      </c>
      <c r="F702" s="135">
        <f t="shared" si="10"/>
        <v>129634.87</v>
      </c>
    </row>
    <row r="703" spans="1:6" ht="94.5">
      <c r="A703" s="143" t="s">
        <v>876</v>
      </c>
      <c r="B703" s="113" t="s">
        <v>327</v>
      </c>
      <c r="C703" s="138" t="s">
        <v>895</v>
      </c>
      <c r="D703" s="134">
        <v>800000</v>
      </c>
      <c r="E703" s="134">
        <v>0</v>
      </c>
      <c r="F703" s="135">
        <f t="shared" si="10"/>
        <v>800000</v>
      </c>
    </row>
    <row r="704" spans="1:6" ht="49.5" customHeight="1">
      <c r="A704" s="143" t="s">
        <v>332</v>
      </c>
      <c r="B704" s="113" t="s">
        <v>327</v>
      </c>
      <c r="C704" s="138" t="s">
        <v>896</v>
      </c>
      <c r="D704" s="134">
        <v>800000</v>
      </c>
      <c r="E704" s="134">
        <v>0</v>
      </c>
      <c r="F704" s="135">
        <f t="shared" si="10"/>
        <v>800000</v>
      </c>
    </row>
    <row r="705" spans="1:6" ht="31.5">
      <c r="A705" s="143" t="s">
        <v>495</v>
      </c>
      <c r="B705" s="113" t="s">
        <v>327</v>
      </c>
      <c r="C705" s="138" t="s">
        <v>896</v>
      </c>
      <c r="D705" s="134">
        <v>800000</v>
      </c>
      <c r="E705" s="134">
        <v>0</v>
      </c>
      <c r="F705" s="135">
        <f t="shared" si="10"/>
        <v>800000</v>
      </c>
    </row>
    <row r="706" spans="1:6" ht="110.25">
      <c r="A706" s="143" t="s">
        <v>120</v>
      </c>
      <c r="B706" s="113" t="s">
        <v>327</v>
      </c>
      <c r="C706" s="138" t="s">
        <v>137</v>
      </c>
      <c r="D706" s="134">
        <v>5975700.3899999997</v>
      </c>
      <c r="E706" s="134">
        <v>0</v>
      </c>
      <c r="F706" s="135">
        <f t="shared" si="10"/>
        <v>5975700.3899999997</v>
      </c>
    </row>
    <row r="707" spans="1:6" ht="15.75">
      <c r="A707" s="143" t="s">
        <v>332</v>
      </c>
      <c r="B707" s="113" t="s">
        <v>327</v>
      </c>
      <c r="C707" s="138" t="s">
        <v>138</v>
      </c>
      <c r="D707" s="134">
        <v>5975700.3899999997</v>
      </c>
      <c r="E707" s="134">
        <v>0</v>
      </c>
      <c r="F707" s="135">
        <f t="shared" si="10"/>
        <v>5975700.3899999997</v>
      </c>
    </row>
    <row r="708" spans="1:6" ht="47.25">
      <c r="A708" s="143" t="s">
        <v>33</v>
      </c>
      <c r="B708" s="113" t="s">
        <v>327</v>
      </c>
      <c r="C708" s="138" t="s">
        <v>138</v>
      </c>
      <c r="D708" s="134">
        <v>5975700.3899999997</v>
      </c>
      <c r="E708" s="134">
        <v>0</v>
      </c>
      <c r="F708" s="135">
        <f t="shared" si="10"/>
        <v>5975700.3899999997</v>
      </c>
    </row>
    <row r="709" spans="1:6" ht="15.75">
      <c r="A709" s="148" t="s">
        <v>415</v>
      </c>
      <c r="B709" s="116" t="s">
        <v>327</v>
      </c>
      <c r="C709" s="149" t="s">
        <v>1191</v>
      </c>
      <c r="D709" s="150">
        <v>65869873.700000003</v>
      </c>
      <c r="E709" s="150">
        <v>20848184.809999999</v>
      </c>
      <c r="F709" s="151">
        <f t="shared" si="10"/>
        <v>45021688.890000001</v>
      </c>
    </row>
    <row r="710" spans="1:6" ht="47.25">
      <c r="A710" s="143" t="s">
        <v>927</v>
      </c>
      <c r="B710" s="113" t="s">
        <v>327</v>
      </c>
      <c r="C710" s="138" t="s">
        <v>1192</v>
      </c>
      <c r="D710" s="134">
        <v>51586055.520000003</v>
      </c>
      <c r="E710" s="134">
        <v>18170785.359999999</v>
      </c>
      <c r="F710" s="135">
        <f t="shared" si="10"/>
        <v>33415270.160000004</v>
      </c>
    </row>
    <row r="711" spans="1:6" ht="15.75">
      <c r="A711" s="143" t="s">
        <v>332</v>
      </c>
      <c r="B711" s="113" t="s">
        <v>327</v>
      </c>
      <c r="C711" s="138" t="s">
        <v>278</v>
      </c>
      <c r="D711" s="134">
        <v>51586055.520000003</v>
      </c>
      <c r="E711" s="134">
        <v>18170785.359999999</v>
      </c>
      <c r="F711" s="135">
        <f t="shared" si="10"/>
        <v>33415270.160000004</v>
      </c>
    </row>
    <row r="712" spans="1:6" ht="31.5">
      <c r="A712" s="143" t="s">
        <v>495</v>
      </c>
      <c r="B712" s="113" t="s">
        <v>327</v>
      </c>
      <c r="C712" s="138" t="s">
        <v>278</v>
      </c>
      <c r="D712" s="134">
        <v>51586055.520000003</v>
      </c>
      <c r="E712" s="134">
        <v>18170785.359999999</v>
      </c>
      <c r="F712" s="135">
        <f t="shared" si="10"/>
        <v>33415270.160000004</v>
      </c>
    </row>
    <row r="713" spans="1:6" ht="31.5">
      <c r="A713" s="143" t="s">
        <v>858</v>
      </c>
      <c r="B713" s="113" t="s">
        <v>327</v>
      </c>
      <c r="C713" s="138" t="s">
        <v>1105</v>
      </c>
      <c r="D713" s="134">
        <v>13463260</v>
      </c>
      <c r="E713" s="134">
        <v>2677399.4500000002</v>
      </c>
      <c r="F713" s="135">
        <f t="shared" ref="F713:F776" si="11">D713-E713</f>
        <v>10785860.550000001</v>
      </c>
    </row>
    <row r="714" spans="1:6" ht="15.75">
      <c r="A714" s="143" t="s">
        <v>333</v>
      </c>
      <c r="B714" s="113" t="s">
        <v>327</v>
      </c>
      <c r="C714" s="138" t="s">
        <v>1106</v>
      </c>
      <c r="D714" s="134">
        <v>67837.5</v>
      </c>
      <c r="E714" s="134">
        <v>0</v>
      </c>
      <c r="F714" s="135">
        <f t="shared" si="11"/>
        <v>67837.5</v>
      </c>
    </row>
    <row r="715" spans="1:6" ht="31.5">
      <c r="A715" s="143" t="s">
        <v>495</v>
      </c>
      <c r="B715" s="113" t="s">
        <v>327</v>
      </c>
      <c r="C715" s="138" t="s">
        <v>1106</v>
      </c>
      <c r="D715" s="134">
        <v>67837.5</v>
      </c>
      <c r="E715" s="134">
        <v>0</v>
      </c>
      <c r="F715" s="135">
        <f t="shared" si="11"/>
        <v>67837.5</v>
      </c>
    </row>
    <row r="716" spans="1:6" ht="15.75">
      <c r="A716" s="143" t="s">
        <v>332</v>
      </c>
      <c r="B716" s="113" t="s">
        <v>327</v>
      </c>
      <c r="C716" s="138" t="s">
        <v>1107</v>
      </c>
      <c r="D716" s="134">
        <v>13259747.5</v>
      </c>
      <c r="E716" s="134">
        <v>2653758</v>
      </c>
      <c r="F716" s="135">
        <f t="shared" si="11"/>
        <v>10605989.5</v>
      </c>
    </row>
    <row r="717" spans="1:6" ht="31.5">
      <c r="A717" s="143" t="s">
        <v>495</v>
      </c>
      <c r="B717" s="113" t="s">
        <v>327</v>
      </c>
      <c r="C717" s="138" t="s">
        <v>1107</v>
      </c>
      <c r="D717" s="134">
        <v>13259747.5</v>
      </c>
      <c r="E717" s="134">
        <v>2653758</v>
      </c>
      <c r="F717" s="135">
        <f t="shared" si="11"/>
        <v>10605989.5</v>
      </c>
    </row>
    <row r="718" spans="1:6" ht="47.25">
      <c r="A718" s="143" t="s">
        <v>78</v>
      </c>
      <c r="B718" s="113" t="s">
        <v>327</v>
      </c>
      <c r="C718" s="138" t="s">
        <v>1108</v>
      </c>
      <c r="D718" s="134">
        <v>67837.5</v>
      </c>
      <c r="E718" s="134">
        <v>23641.45</v>
      </c>
      <c r="F718" s="135">
        <f t="shared" si="11"/>
        <v>44196.05</v>
      </c>
    </row>
    <row r="719" spans="1:6" ht="47.25">
      <c r="A719" s="143" t="s">
        <v>97</v>
      </c>
      <c r="B719" s="113" t="s">
        <v>327</v>
      </c>
      <c r="C719" s="138" t="s">
        <v>1108</v>
      </c>
      <c r="D719" s="134">
        <v>67837.5</v>
      </c>
      <c r="E719" s="134">
        <v>23641.45</v>
      </c>
      <c r="F719" s="135">
        <f t="shared" si="11"/>
        <v>44196.05</v>
      </c>
    </row>
    <row r="720" spans="1:6" ht="47.25">
      <c r="A720" s="143" t="s">
        <v>331</v>
      </c>
      <c r="B720" s="113" t="s">
        <v>327</v>
      </c>
      <c r="C720" s="138" t="s">
        <v>1109</v>
      </c>
      <c r="D720" s="134">
        <v>67837.5</v>
      </c>
      <c r="E720" s="134">
        <v>0</v>
      </c>
      <c r="F720" s="135">
        <f t="shared" si="11"/>
        <v>67837.5</v>
      </c>
    </row>
    <row r="721" spans="1:6" ht="47.25">
      <c r="A721" s="143" t="s">
        <v>900</v>
      </c>
      <c r="B721" s="113" t="s">
        <v>327</v>
      </c>
      <c r="C721" s="138" t="s">
        <v>1109</v>
      </c>
      <c r="D721" s="134">
        <v>67837.5</v>
      </c>
      <c r="E721" s="134">
        <v>0</v>
      </c>
      <c r="F721" s="135">
        <f t="shared" si="11"/>
        <v>67837.5</v>
      </c>
    </row>
    <row r="722" spans="1:6" ht="63">
      <c r="A722" s="143" t="s">
        <v>162</v>
      </c>
      <c r="B722" s="113" t="s">
        <v>327</v>
      </c>
      <c r="C722" s="138" t="s">
        <v>897</v>
      </c>
      <c r="D722" s="134">
        <v>100000</v>
      </c>
      <c r="E722" s="134">
        <v>0</v>
      </c>
      <c r="F722" s="135">
        <f t="shared" si="11"/>
        <v>100000</v>
      </c>
    </row>
    <row r="723" spans="1:6" ht="15.75">
      <c r="A723" s="143" t="s">
        <v>925</v>
      </c>
      <c r="B723" s="113" t="s">
        <v>327</v>
      </c>
      <c r="C723" s="138" t="s">
        <v>898</v>
      </c>
      <c r="D723" s="134">
        <v>100000</v>
      </c>
      <c r="E723" s="134">
        <v>0</v>
      </c>
      <c r="F723" s="135">
        <f t="shared" si="11"/>
        <v>100000</v>
      </c>
    </row>
    <row r="724" spans="1:6" ht="15.75">
      <c r="A724" s="143" t="s">
        <v>577</v>
      </c>
      <c r="B724" s="113" t="s">
        <v>327</v>
      </c>
      <c r="C724" s="138" t="s">
        <v>898</v>
      </c>
      <c r="D724" s="134">
        <v>100000</v>
      </c>
      <c r="E724" s="134">
        <v>0</v>
      </c>
      <c r="F724" s="135">
        <f t="shared" si="11"/>
        <v>100000</v>
      </c>
    </row>
    <row r="725" spans="1:6" ht="31.5">
      <c r="A725" s="143" t="s">
        <v>95</v>
      </c>
      <c r="B725" s="113" t="s">
        <v>327</v>
      </c>
      <c r="C725" s="138" t="s">
        <v>205</v>
      </c>
      <c r="D725" s="134">
        <v>49300</v>
      </c>
      <c r="E725" s="134">
        <v>0</v>
      </c>
      <c r="F725" s="135">
        <f t="shared" si="11"/>
        <v>49300</v>
      </c>
    </row>
    <row r="726" spans="1:6" ht="15.75">
      <c r="A726" s="143" t="s">
        <v>332</v>
      </c>
      <c r="B726" s="113" t="s">
        <v>327</v>
      </c>
      <c r="C726" s="138" t="s">
        <v>206</v>
      </c>
      <c r="D726" s="134">
        <v>49300</v>
      </c>
      <c r="E726" s="134">
        <v>0</v>
      </c>
      <c r="F726" s="135">
        <f t="shared" si="11"/>
        <v>49300</v>
      </c>
    </row>
    <row r="727" spans="1:6" ht="47.25">
      <c r="A727" s="143" t="s">
        <v>33</v>
      </c>
      <c r="B727" s="113" t="s">
        <v>327</v>
      </c>
      <c r="C727" s="138" t="s">
        <v>206</v>
      </c>
      <c r="D727" s="134">
        <v>49300</v>
      </c>
      <c r="E727" s="134">
        <v>0</v>
      </c>
      <c r="F727" s="135">
        <f t="shared" si="11"/>
        <v>49300</v>
      </c>
    </row>
    <row r="728" spans="1:6" ht="31.5">
      <c r="A728" s="143" t="s">
        <v>854</v>
      </c>
      <c r="B728" s="113" t="s">
        <v>327</v>
      </c>
      <c r="C728" s="138" t="s">
        <v>207</v>
      </c>
      <c r="D728" s="134">
        <v>630197.38</v>
      </c>
      <c r="E728" s="134">
        <v>0</v>
      </c>
      <c r="F728" s="135">
        <f t="shared" si="11"/>
        <v>630197.38</v>
      </c>
    </row>
    <row r="729" spans="1:6" ht="15.75">
      <c r="A729" s="143" t="s">
        <v>332</v>
      </c>
      <c r="B729" s="113" t="s">
        <v>327</v>
      </c>
      <c r="C729" s="138" t="s">
        <v>208</v>
      </c>
      <c r="D729" s="134">
        <v>630197.38</v>
      </c>
      <c r="E729" s="134">
        <v>0</v>
      </c>
      <c r="F729" s="135">
        <f t="shared" si="11"/>
        <v>630197.38</v>
      </c>
    </row>
    <row r="730" spans="1:6" ht="31.5">
      <c r="A730" s="143" t="s">
        <v>495</v>
      </c>
      <c r="B730" s="113" t="s">
        <v>327</v>
      </c>
      <c r="C730" s="138" t="s">
        <v>208</v>
      </c>
      <c r="D730" s="134">
        <v>630197.38</v>
      </c>
      <c r="E730" s="134">
        <v>0</v>
      </c>
      <c r="F730" s="135">
        <f t="shared" si="11"/>
        <v>630197.38</v>
      </c>
    </row>
    <row r="731" spans="1:6" ht="31.5">
      <c r="A731" s="143" t="s">
        <v>183</v>
      </c>
      <c r="B731" s="113" t="s">
        <v>327</v>
      </c>
      <c r="C731" s="138" t="s">
        <v>209</v>
      </c>
      <c r="D731" s="134">
        <v>41060.800000000003</v>
      </c>
      <c r="E731" s="134">
        <v>0</v>
      </c>
      <c r="F731" s="135">
        <f t="shared" si="11"/>
        <v>41060.800000000003</v>
      </c>
    </row>
    <row r="732" spans="1:6" ht="15.75">
      <c r="A732" s="143" t="s">
        <v>332</v>
      </c>
      <c r="B732" s="113" t="s">
        <v>327</v>
      </c>
      <c r="C732" s="138" t="s">
        <v>210</v>
      </c>
      <c r="D732" s="134">
        <v>41060.800000000003</v>
      </c>
      <c r="E732" s="134">
        <v>0</v>
      </c>
      <c r="F732" s="135">
        <f t="shared" si="11"/>
        <v>41060.800000000003</v>
      </c>
    </row>
    <row r="733" spans="1:6" ht="31.5">
      <c r="A733" s="143" t="s">
        <v>495</v>
      </c>
      <c r="B733" s="113" t="s">
        <v>327</v>
      </c>
      <c r="C733" s="138" t="s">
        <v>210</v>
      </c>
      <c r="D733" s="134">
        <v>41060.800000000003</v>
      </c>
      <c r="E733" s="134">
        <v>0</v>
      </c>
      <c r="F733" s="135">
        <f t="shared" si="11"/>
        <v>41060.800000000003</v>
      </c>
    </row>
    <row r="734" spans="1:6" ht="15.75">
      <c r="A734" s="148" t="s">
        <v>928</v>
      </c>
      <c r="B734" s="116" t="s">
        <v>327</v>
      </c>
      <c r="C734" s="149" t="s">
        <v>426</v>
      </c>
      <c r="D734" s="150">
        <v>6939582</v>
      </c>
      <c r="E734" s="150">
        <v>1291514.92</v>
      </c>
      <c r="F734" s="151">
        <f t="shared" si="11"/>
        <v>5648067.0800000001</v>
      </c>
    </row>
    <row r="735" spans="1:6" ht="15.75">
      <c r="A735" s="143" t="s">
        <v>855</v>
      </c>
      <c r="B735" s="113" t="s">
        <v>327</v>
      </c>
      <c r="C735" s="138" t="s">
        <v>82</v>
      </c>
      <c r="D735" s="134">
        <v>2491450</v>
      </c>
      <c r="E735" s="134">
        <v>1100143</v>
      </c>
      <c r="F735" s="135">
        <f t="shared" si="11"/>
        <v>1391307</v>
      </c>
    </row>
    <row r="736" spans="1:6" ht="15.75">
      <c r="A736" s="143" t="s">
        <v>332</v>
      </c>
      <c r="B736" s="113" t="s">
        <v>327</v>
      </c>
      <c r="C736" s="138" t="s">
        <v>254</v>
      </c>
      <c r="D736" s="134">
        <v>2491450</v>
      </c>
      <c r="E736" s="134">
        <v>1100143</v>
      </c>
      <c r="F736" s="135">
        <f t="shared" si="11"/>
        <v>1391307</v>
      </c>
    </row>
    <row r="737" spans="1:6" ht="31.5">
      <c r="A737" s="143" t="s">
        <v>495</v>
      </c>
      <c r="B737" s="113" t="s">
        <v>327</v>
      </c>
      <c r="C737" s="138" t="s">
        <v>254</v>
      </c>
      <c r="D737" s="134">
        <v>2491450</v>
      </c>
      <c r="E737" s="134">
        <v>1100143</v>
      </c>
      <c r="F737" s="135">
        <f t="shared" si="11"/>
        <v>1391307</v>
      </c>
    </row>
    <row r="738" spans="1:6" ht="47.25">
      <c r="A738" s="143" t="s">
        <v>796</v>
      </c>
      <c r="B738" s="113" t="s">
        <v>327</v>
      </c>
      <c r="C738" s="138" t="s">
        <v>486</v>
      </c>
      <c r="D738" s="134">
        <v>3000000</v>
      </c>
      <c r="E738" s="134">
        <v>191371.92</v>
      </c>
      <c r="F738" s="135">
        <f t="shared" si="11"/>
        <v>2808628.08</v>
      </c>
    </row>
    <row r="739" spans="1:6" ht="15.75">
      <c r="A739" s="143" t="s">
        <v>332</v>
      </c>
      <c r="B739" s="113" t="s">
        <v>327</v>
      </c>
      <c r="C739" s="138" t="s">
        <v>255</v>
      </c>
      <c r="D739" s="134">
        <v>3000000</v>
      </c>
      <c r="E739" s="134">
        <v>191371.92</v>
      </c>
      <c r="F739" s="135">
        <f t="shared" si="11"/>
        <v>2808628.08</v>
      </c>
    </row>
    <row r="740" spans="1:6" ht="31.5">
      <c r="A740" s="143" t="s">
        <v>495</v>
      </c>
      <c r="B740" s="113" t="s">
        <v>327</v>
      </c>
      <c r="C740" s="138" t="s">
        <v>255</v>
      </c>
      <c r="D740" s="134">
        <v>3000000</v>
      </c>
      <c r="E740" s="134">
        <v>191371.92</v>
      </c>
      <c r="F740" s="135">
        <f t="shared" si="11"/>
        <v>2808628.08</v>
      </c>
    </row>
    <row r="741" spans="1:6" ht="31.5">
      <c r="A741" s="143" t="s">
        <v>242</v>
      </c>
      <c r="B741" s="113" t="s">
        <v>327</v>
      </c>
      <c r="C741" s="138" t="s">
        <v>816</v>
      </c>
      <c r="D741" s="134">
        <v>275000</v>
      </c>
      <c r="E741" s="134">
        <v>0</v>
      </c>
      <c r="F741" s="135">
        <f t="shared" si="11"/>
        <v>275000</v>
      </c>
    </row>
    <row r="742" spans="1:6" ht="15.75">
      <c r="A742" s="143" t="s">
        <v>332</v>
      </c>
      <c r="B742" s="113" t="s">
        <v>327</v>
      </c>
      <c r="C742" s="138" t="s">
        <v>817</v>
      </c>
      <c r="D742" s="134">
        <v>275000</v>
      </c>
      <c r="E742" s="134">
        <v>0</v>
      </c>
      <c r="F742" s="135">
        <f t="shared" si="11"/>
        <v>275000</v>
      </c>
    </row>
    <row r="743" spans="1:6" ht="47.25">
      <c r="A743" s="143" t="s">
        <v>33</v>
      </c>
      <c r="B743" s="113" t="s">
        <v>327</v>
      </c>
      <c r="C743" s="138" t="s">
        <v>817</v>
      </c>
      <c r="D743" s="134">
        <v>275000</v>
      </c>
      <c r="E743" s="134">
        <v>0</v>
      </c>
      <c r="F743" s="135">
        <f t="shared" si="11"/>
        <v>275000</v>
      </c>
    </row>
    <row r="744" spans="1:6" ht="31.5">
      <c r="A744" s="143" t="s">
        <v>242</v>
      </c>
      <c r="B744" s="113" t="s">
        <v>327</v>
      </c>
      <c r="C744" s="138" t="s">
        <v>381</v>
      </c>
      <c r="D744" s="134">
        <v>197200</v>
      </c>
      <c r="E744" s="134">
        <v>0</v>
      </c>
      <c r="F744" s="135">
        <f t="shared" si="11"/>
        <v>197200</v>
      </c>
    </row>
    <row r="745" spans="1:6" ht="15.75">
      <c r="A745" s="143" t="s">
        <v>332</v>
      </c>
      <c r="B745" s="113" t="s">
        <v>327</v>
      </c>
      <c r="C745" s="138" t="s">
        <v>382</v>
      </c>
      <c r="D745" s="134">
        <v>197200</v>
      </c>
      <c r="E745" s="134">
        <v>0</v>
      </c>
      <c r="F745" s="135">
        <f t="shared" si="11"/>
        <v>197200</v>
      </c>
    </row>
    <row r="746" spans="1:6" ht="47.25">
      <c r="A746" s="143" t="s">
        <v>33</v>
      </c>
      <c r="B746" s="113" t="s">
        <v>327</v>
      </c>
      <c r="C746" s="138" t="s">
        <v>382</v>
      </c>
      <c r="D746" s="134">
        <v>197200</v>
      </c>
      <c r="E746" s="134">
        <v>0</v>
      </c>
      <c r="F746" s="135">
        <f t="shared" si="11"/>
        <v>197200</v>
      </c>
    </row>
    <row r="747" spans="1:6" ht="31.5">
      <c r="A747" s="143" t="s">
        <v>242</v>
      </c>
      <c r="B747" s="113" t="s">
        <v>327</v>
      </c>
      <c r="C747" s="138" t="s">
        <v>517</v>
      </c>
      <c r="D747" s="134">
        <v>656332</v>
      </c>
      <c r="E747" s="134">
        <v>0</v>
      </c>
      <c r="F747" s="135">
        <f t="shared" si="11"/>
        <v>656332</v>
      </c>
    </row>
    <row r="748" spans="1:6" ht="15.75">
      <c r="A748" s="143" t="s">
        <v>332</v>
      </c>
      <c r="B748" s="113" t="s">
        <v>327</v>
      </c>
      <c r="C748" s="138" t="s">
        <v>518</v>
      </c>
      <c r="D748" s="134">
        <v>656332</v>
      </c>
      <c r="E748" s="134">
        <v>0</v>
      </c>
      <c r="F748" s="135">
        <f t="shared" si="11"/>
        <v>656332</v>
      </c>
    </row>
    <row r="749" spans="1:6" ht="47.25">
      <c r="A749" s="143" t="s">
        <v>33</v>
      </c>
      <c r="B749" s="113" t="s">
        <v>327</v>
      </c>
      <c r="C749" s="138" t="s">
        <v>518</v>
      </c>
      <c r="D749" s="134">
        <v>656332</v>
      </c>
      <c r="E749" s="134">
        <v>0</v>
      </c>
      <c r="F749" s="135">
        <f t="shared" si="11"/>
        <v>656332</v>
      </c>
    </row>
    <row r="750" spans="1:6" ht="31.5">
      <c r="A750" s="143" t="s">
        <v>164</v>
      </c>
      <c r="B750" s="113" t="s">
        <v>327</v>
      </c>
      <c r="C750" s="138" t="s">
        <v>1110</v>
      </c>
      <c r="D750" s="134">
        <v>113500</v>
      </c>
      <c r="E750" s="134">
        <v>0</v>
      </c>
      <c r="F750" s="135">
        <f t="shared" si="11"/>
        <v>113500</v>
      </c>
    </row>
    <row r="751" spans="1:6" ht="15.75">
      <c r="A751" s="143" t="s">
        <v>332</v>
      </c>
      <c r="B751" s="113" t="s">
        <v>327</v>
      </c>
      <c r="C751" s="138" t="s">
        <v>1111</v>
      </c>
      <c r="D751" s="134">
        <v>113500</v>
      </c>
      <c r="E751" s="134">
        <v>0</v>
      </c>
      <c r="F751" s="135">
        <f t="shared" si="11"/>
        <v>113500</v>
      </c>
    </row>
    <row r="752" spans="1:6" ht="47.25">
      <c r="A752" s="143" t="s">
        <v>33</v>
      </c>
      <c r="B752" s="113" t="s">
        <v>327</v>
      </c>
      <c r="C752" s="138" t="s">
        <v>1111</v>
      </c>
      <c r="D752" s="134">
        <v>113500</v>
      </c>
      <c r="E752" s="134">
        <v>0</v>
      </c>
      <c r="F752" s="135">
        <f t="shared" si="11"/>
        <v>113500</v>
      </c>
    </row>
    <row r="753" spans="1:6" ht="31.5">
      <c r="A753" s="143" t="s">
        <v>164</v>
      </c>
      <c r="B753" s="113" t="s">
        <v>327</v>
      </c>
      <c r="C753" s="138" t="s">
        <v>1112</v>
      </c>
      <c r="D753" s="134">
        <v>206100</v>
      </c>
      <c r="E753" s="134">
        <v>0</v>
      </c>
      <c r="F753" s="135">
        <f t="shared" si="11"/>
        <v>206100</v>
      </c>
    </row>
    <row r="754" spans="1:6" ht="15.75">
      <c r="A754" s="143" t="s">
        <v>332</v>
      </c>
      <c r="B754" s="113" t="s">
        <v>327</v>
      </c>
      <c r="C754" s="138" t="s">
        <v>1113</v>
      </c>
      <c r="D754" s="134">
        <v>206100</v>
      </c>
      <c r="E754" s="134">
        <v>0</v>
      </c>
      <c r="F754" s="135">
        <f t="shared" si="11"/>
        <v>206100</v>
      </c>
    </row>
    <row r="755" spans="1:6" ht="47.25">
      <c r="A755" s="143" t="s">
        <v>33</v>
      </c>
      <c r="B755" s="113" t="s">
        <v>327</v>
      </c>
      <c r="C755" s="138" t="s">
        <v>1113</v>
      </c>
      <c r="D755" s="134">
        <v>206100</v>
      </c>
      <c r="E755" s="134">
        <v>0</v>
      </c>
      <c r="F755" s="135">
        <f t="shared" si="11"/>
        <v>206100</v>
      </c>
    </row>
    <row r="756" spans="1:6" ht="15.75">
      <c r="A756" s="148" t="s">
        <v>811</v>
      </c>
      <c r="B756" s="116" t="s">
        <v>327</v>
      </c>
      <c r="C756" s="149" t="s">
        <v>1209</v>
      </c>
      <c r="D756" s="150">
        <v>85176039.950000003</v>
      </c>
      <c r="E756" s="150">
        <v>19115632.120000001</v>
      </c>
      <c r="F756" s="151">
        <f t="shared" si="11"/>
        <v>66060407.829999998</v>
      </c>
    </row>
    <row r="757" spans="1:6" ht="63">
      <c r="A757" s="143" t="s">
        <v>184</v>
      </c>
      <c r="B757" s="113" t="s">
        <v>327</v>
      </c>
      <c r="C757" s="138" t="s">
        <v>211</v>
      </c>
      <c r="D757" s="134">
        <v>2377500</v>
      </c>
      <c r="E757" s="134">
        <v>792800</v>
      </c>
      <c r="F757" s="135">
        <f t="shared" si="11"/>
        <v>1584700</v>
      </c>
    </row>
    <row r="758" spans="1:6" ht="15.75">
      <c r="A758" s="143" t="s">
        <v>332</v>
      </c>
      <c r="B758" s="113" t="s">
        <v>327</v>
      </c>
      <c r="C758" s="138" t="s">
        <v>212</v>
      </c>
      <c r="D758" s="134">
        <v>2377500</v>
      </c>
      <c r="E758" s="134">
        <v>792800</v>
      </c>
      <c r="F758" s="135">
        <f t="shared" si="11"/>
        <v>1584700</v>
      </c>
    </row>
    <row r="759" spans="1:6" ht="31.5">
      <c r="A759" s="143" t="s">
        <v>495</v>
      </c>
      <c r="B759" s="113" t="s">
        <v>327</v>
      </c>
      <c r="C759" s="138" t="s">
        <v>212</v>
      </c>
      <c r="D759" s="134">
        <v>2377500</v>
      </c>
      <c r="E759" s="134">
        <v>792800</v>
      </c>
      <c r="F759" s="135">
        <f t="shared" si="11"/>
        <v>1584700</v>
      </c>
    </row>
    <row r="760" spans="1:6" ht="31.5">
      <c r="A760" s="143" t="s">
        <v>343</v>
      </c>
      <c r="B760" s="113" t="s">
        <v>327</v>
      </c>
      <c r="C760" s="138" t="s">
        <v>1210</v>
      </c>
      <c r="D760" s="134">
        <v>7967802.5700000003</v>
      </c>
      <c r="E760" s="134">
        <v>2939963.84</v>
      </c>
      <c r="F760" s="135">
        <f t="shared" si="11"/>
        <v>5027838.7300000004</v>
      </c>
    </row>
    <row r="761" spans="1:6" ht="31.5">
      <c r="A761" s="143" t="s">
        <v>410</v>
      </c>
      <c r="B761" s="113" t="s">
        <v>327</v>
      </c>
      <c r="C761" s="138" t="s">
        <v>256</v>
      </c>
      <c r="D761" s="134">
        <v>7929271.5700000003</v>
      </c>
      <c r="E761" s="134">
        <v>2939963.84</v>
      </c>
      <c r="F761" s="135">
        <f t="shared" si="11"/>
        <v>4989307.7300000004</v>
      </c>
    </row>
    <row r="762" spans="1:6" ht="15.75">
      <c r="A762" s="143" t="s">
        <v>510</v>
      </c>
      <c r="B762" s="113" t="s">
        <v>327</v>
      </c>
      <c r="C762" s="138" t="s">
        <v>256</v>
      </c>
      <c r="D762" s="134">
        <v>6004970.4800000004</v>
      </c>
      <c r="E762" s="134">
        <v>2332973.9500000002</v>
      </c>
      <c r="F762" s="135">
        <f t="shared" si="11"/>
        <v>3671996.5300000003</v>
      </c>
    </row>
    <row r="763" spans="1:6" ht="15.75">
      <c r="A763" s="143" t="s">
        <v>513</v>
      </c>
      <c r="B763" s="113" t="s">
        <v>327</v>
      </c>
      <c r="C763" s="138" t="s">
        <v>256</v>
      </c>
      <c r="D763" s="134">
        <v>6000</v>
      </c>
      <c r="E763" s="134">
        <v>0</v>
      </c>
      <c r="F763" s="135">
        <f t="shared" si="11"/>
        <v>6000</v>
      </c>
    </row>
    <row r="764" spans="1:6" ht="15.75">
      <c r="A764" s="143" t="s">
        <v>511</v>
      </c>
      <c r="B764" s="113" t="s">
        <v>327</v>
      </c>
      <c r="C764" s="138" t="s">
        <v>256</v>
      </c>
      <c r="D764" s="134">
        <v>1813501.09</v>
      </c>
      <c r="E764" s="134">
        <v>585909.34</v>
      </c>
      <c r="F764" s="135">
        <f t="shared" si="11"/>
        <v>1227591.75</v>
      </c>
    </row>
    <row r="765" spans="1:6" ht="15.75">
      <c r="A765" s="143" t="s">
        <v>514</v>
      </c>
      <c r="B765" s="113" t="s">
        <v>327</v>
      </c>
      <c r="C765" s="138" t="s">
        <v>256</v>
      </c>
      <c r="D765" s="134">
        <v>64800</v>
      </c>
      <c r="E765" s="134">
        <v>0</v>
      </c>
      <c r="F765" s="135">
        <f t="shared" si="11"/>
        <v>64800</v>
      </c>
    </row>
    <row r="766" spans="1:6" ht="31.5">
      <c r="A766" s="143" t="s">
        <v>512</v>
      </c>
      <c r="B766" s="113" t="s">
        <v>327</v>
      </c>
      <c r="C766" s="138" t="s">
        <v>256</v>
      </c>
      <c r="D766" s="134">
        <v>40000</v>
      </c>
      <c r="E766" s="134">
        <v>21080.55</v>
      </c>
      <c r="F766" s="135">
        <f t="shared" si="11"/>
        <v>18919.45</v>
      </c>
    </row>
    <row r="767" spans="1:6" ht="31.5">
      <c r="A767" s="143" t="s">
        <v>411</v>
      </c>
      <c r="B767" s="113" t="s">
        <v>327</v>
      </c>
      <c r="C767" s="138" t="s">
        <v>257</v>
      </c>
      <c r="D767" s="134">
        <v>38531</v>
      </c>
      <c r="E767" s="134">
        <v>0</v>
      </c>
      <c r="F767" s="135">
        <f t="shared" si="11"/>
        <v>38531</v>
      </c>
    </row>
    <row r="768" spans="1:6" ht="15.75">
      <c r="A768" s="143" t="s">
        <v>514</v>
      </c>
      <c r="B768" s="113" t="s">
        <v>327</v>
      </c>
      <c r="C768" s="138" t="s">
        <v>257</v>
      </c>
      <c r="D768" s="134">
        <v>38531</v>
      </c>
      <c r="E768" s="134">
        <v>0</v>
      </c>
      <c r="F768" s="135">
        <f t="shared" si="11"/>
        <v>38531</v>
      </c>
    </row>
    <row r="769" spans="1:6" ht="78.75">
      <c r="A769" s="143" t="s">
        <v>574</v>
      </c>
      <c r="B769" s="113" t="s">
        <v>327</v>
      </c>
      <c r="C769" s="138" t="s">
        <v>1211</v>
      </c>
      <c r="D769" s="134">
        <v>45067019.780000001</v>
      </c>
      <c r="E769" s="134">
        <v>14095438.279999999</v>
      </c>
      <c r="F769" s="135">
        <f t="shared" si="11"/>
        <v>30971581.5</v>
      </c>
    </row>
    <row r="770" spans="1:6" ht="15.75">
      <c r="A770" s="143" t="s">
        <v>413</v>
      </c>
      <c r="B770" s="113" t="s">
        <v>327</v>
      </c>
      <c r="C770" s="138" t="s">
        <v>258</v>
      </c>
      <c r="D770" s="134">
        <v>41273897.759999998</v>
      </c>
      <c r="E770" s="134">
        <v>12667783.1</v>
      </c>
      <c r="F770" s="135">
        <f t="shared" si="11"/>
        <v>28606114.659999996</v>
      </c>
    </row>
    <row r="771" spans="1:6" ht="15.75">
      <c r="A771" s="143" t="s">
        <v>510</v>
      </c>
      <c r="B771" s="113" t="s">
        <v>327</v>
      </c>
      <c r="C771" s="138" t="s">
        <v>258</v>
      </c>
      <c r="D771" s="134">
        <v>31670197.969999999</v>
      </c>
      <c r="E771" s="134">
        <v>10055514.050000001</v>
      </c>
      <c r="F771" s="135">
        <f t="shared" si="11"/>
        <v>21614683.919999998</v>
      </c>
    </row>
    <row r="772" spans="1:6" ht="15.75">
      <c r="A772" s="143" t="s">
        <v>513</v>
      </c>
      <c r="B772" s="113" t="s">
        <v>327</v>
      </c>
      <c r="C772" s="138" t="s">
        <v>258</v>
      </c>
      <c r="D772" s="134">
        <v>9300</v>
      </c>
      <c r="E772" s="134">
        <v>0</v>
      </c>
      <c r="F772" s="135">
        <f t="shared" si="11"/>
        <v>9300</v>
      </c>
    </row>
    <row r="773" spans="1:6" ht="15.75">
      <c r="A773" s="143" t="s">
        <v>511</v>
      </c>
      <c r="B773" s="113" t="s">
        <v>327</v>
      </c>
      <c r="C773" s="138" t="s">
        <v>258</v>
      </c>
      <c r="D773" s="134">
        <v>9564399.7899999991</v>
      </c>
      <c r="E773" s="134">
        <v>2585483.5099999998</v>
      </c>
      <c r="F773" s="135">
        <f t="shared" si="11"/>
        <v>6978916.2799999993</v>
      </c>
    </row>
    <row r="774" spans="1:6" ht="31.5">
      <c r="A774" s="143" t="s">
        <v>512</v>
      </c>
      <c r="B774" s="113" t="s">
        <v>327</v>
      </c>
      <c r="C774" s="138" t="s">
        <v>258</v>
      </c>
      <c r="D774" s="134">
        <v>30000</v>
      </c>
      <c r="E774" s="134">
        <v>26785.54</v>
      </c>
      <c r="F774" s="135">
        <f t="shared" si="11"/>
        <v>3214.4599999999991</v>
      </c>
    </row>
    <row r="775" spans="1:6" ht="31.5">
      <c r="A775" s="143" t="s">
        <v>411</v>
      </c>
      <c r="B775" s="113" t="s">
        <v>327</v>
      </c>
      <c r="C775" s="138" t="s">
        <v>259</v>
      </c>
      <c r="D775" s="134">
        <v>3763501.02</v>
      </c>
      <c r="E775" s="134">
        <v>1410915.18</v>
      </c>
      <c r="F775" s="135">
        <f t="shared" si="11"/>
        <v>2352585.84</v>
      </c>
    </row>
    <row r="776" spans="1:6" ht="15.75">
      <c r="A776" s="143" t="s">
        <v>825</v>
      </c>
      <c r="B776" s="113" t="s">
        <v>327</v>
      </c>
      <c r="C776" s="138" t="s">
        <v>259</v>
      </c>
      <c r="D776" s="134">
        <v>142315.06</v>
      </c>
      <c r="E776" s="134">
        <v>28794.48</v>
      </c>
      <c r="F776" s="135">
        <f t="shared" si="11"/>
        <v>113520.58</v>
      </c>
    </row>
    <row r="777" spans="1:6" ht="15.75">
      <c r="A777" s="143" t="s">
        <v>828</v>
      </c>
      <c r="B777" s="113" t="s">
        <v>327</v>
      </c>
      <c r="C777" s="138" t="s">
        <v>259</v>
      </c>
      <c r="D777" s="134">
        <v>858663.05</v>
      </c>
      <c r="E777" s="134">
        <v>252413.8</v>
      </c>
      <c r="F777" s="135">
        <f t="shared" ref="F777:F840" si="12">D777-E777</f>
        <v>606249.25</v>
      </c>
    </row>
    <row r="778" spans="1:6" ht="15.75">
      <c r="A778" s="143" t="s">
        <v>923</v>
      </c>
      <c r="B778" s="113" t="s">
        <v>327</v>
      </c>
      <c r="C778" s="138" t="s">
        <v>259</v>
      </c>
      <c r="D778" s="134">
        <v>422463.83</v>
      </c>
      <c r="E778" s="134">
        <v>99352</v>
      </c>
      <c r="F778" s="135">
        <f t="shared" si="12"/>
        <v>323111.83</v>
      </c>
    </row>
    <row r="779" spans="1:6" ht="15.75">
      <c r="A779" s="143" t="s">
        <v>514</v>
      </c>
      <c r="B779" s="113" t="s">
        <v>327</v>
      </c>
      <c r="C779" s="138" t="s">
        <v>259</v>
      </c>
      <c r="D779" s="134">
        <v>1008356.13</v>
      </c>
      <c r="E779" s="134">
        <v>285019.51</v>
      </c>
      <c r="F779" s="135">
        <f t="shared" si="12"/>
        <v>723336.62</v>
      </c>
    </row>
    <row r="780" spans="1:6" ht="15.75">
      <c r="A780" s="143" t="s">
        <v>273</v>
      </c>
      <c r="B780" s="113" t="s">
        <v>327</v>
      </c>
      <c r="C780" s="138" t="s">
        <v>259</v>
      </c>
      <c r="D780" s="134">
        <v>10000</v>
      </c>
      <c r="E780" s="134">
        <v>0</v>
      </c>
      <c r="F780" s="135">
        <f t="shared" si="12"/>
        <v>10000</v>
      </c>
    </row>
    <row r="781" spans="1:6" ht="15.75">
      <c r="A781" s="143" t="s">
        <v>322</v>
      </c>
      <c r="B781" s="113" t="s">
        <v>327</v>
      </c>
      <c r="C781" s="138" t="s">
        <v>259</v>
      </c>
      <c r="D781" s="134">
        <v>143474.46</v>
      </c>
      <c r="E781" s="134">
        <v>43944.97</v>
      </c>
      <c r="F781" s="135">
        <f t="shared" si="12"/>
        <v>99529.489999999991</v>
      </c>
    </row>
    <row r="782" spans="1:6" ht="15.75">
      <c r="A782" s="143" t="s">
        <v>274</v>
      </c>
      <c r="B782" s="113" t="s">
        <v>327</v>
      </c>
      <c r="C782" s="138" t="s">
        <v>259</v>
      </c>
      <c r="D782" s="134">
        <v>239780</v>
      </c>
      <c r="E782" s="134">
        <v>57530</v>
      </c>
      <c r="F782" s="135">
        <f t="shared" si="12"/>
        <v>182250</v>
      </c>
    </row>
    <row r="783" spans="1:6" ht="15.75">
      <c r="A783" s="143" t="s">
        <v>318</v>
      </c>
      <c r="B783" s="113" t="s">
        <v>327</v>
      </c>
      <c r="C783" s="138" t="s">
        <v>259</v>
      </c>
      <c r="D783" s="134">
        <v>58333.48</v>
      </c>
      <c r="E783" s="134">
        <v>0</v>
      </c>
      <c r="F783" s="135">
        <f t="shared" si="12"/>
        <v>58333.48</v>
      </c>
    </row>
    <row r="784" spans="1:6" ht="15.75">
      <c r="A784" s="143" t="s">
        <v>556</v>
      </c>
      <c r="B784" s="113" t="s">
        <v>327</v>
      </c>
      <c r="C784" s="138" t="s">
        <v>259</v>
      </c>
      <c r="D784" s="134">
        <v>3300</v>
      </c>
      <c r="E784" s="134">
        <v>3300</v>
      </c>
      <c r="F784" s="135">
        <f t="shared" si="12"/>
        <v>0</v>
      </c>
    </row>
    <row r="785" spans="1:6" ht="15.75">
      <c r="A785" s="143" t="s">
        <v>827</v>
      </c>
      <c r="B785" s="113" t="s">
        <v>327</v>
      </c>
      <c r="C785" s="138" t="s">
        <v>259</v>
      </c>
      <c r="D785" s="134">
        <v>876815.01</v>
      </c>
      <c r="E785" s="134">
        <v>640560.42000000004</v>
      </c>
      <c r="F785" s="135">
        <f t="shared" si="12"/>
        <v>236254.58999999997</v>
      </c>
    </row>
    <row r="786" spans="1:6" ht="15.75">
      <c r="A786" s="143" t="s">
        <v>412</v>
      </c>
      <c r="B786" s="113" t="s">
        <v>327</v>
      </c>
      <c r="C786" s="138" t="s">
        <v>260</v>
      </c>
      <c r="D786" s="134">
        <v>29621</v>
      </c>
      <c r="E786" s="134">
        <v>16740</v>
      </c>
      <c r="F786" s="135">
        <f t="shared" si="12"/>
        <v>12881</v>
      </c>
    </row>
    <row r="787" spans="1:6" ht="15.75">
      <c r="A787" s="143" t="s">
        <v>276</v>
      </c>
      <c r="B787" s="113" t="s">
        <v>327</v>
      </c>
      <c r="C787" s="138" t="s">
        <v>260</v>
      </c>
      <c r="D787" s="134">
        <v>29621</v>
      </c>
      <c r="E787" s="134">
        <v>16740</v>
      </c>
      <c r="F787" s="135">
        <f t="shared" si="12"/>
        <v>12881</v>
      </c>
    </row>
    <row r="788" spans="1:6" ht="110.25">
      <c r="A788" s="143" t="s">
        <v>1010</v>
      </c>
      <c r="B788" s="113" t="s">
        <v>327</v>
      </c>
      <c r="C788" s="138" t="s">
        <v>1114</v>
      </c>
      <c r="D788" s="134">
        <v>293800</v>
      </c>
      <c r="E788" s="134">
        <v>30000</v>
      </c>
      <c r="F788" s="135">
        <f t="shared" si="12"/>
        <v>263800</v>
      </c>
    </row>
    <row r="789" spans="1:6" ht="15.75">
      <c r="A789" s="143" t="s">
        <v>1011</v>
      </c>
      <c r="B789" s="113" t="s">
        <v>327</v>
      </c>
      <c r="C789" s="138" t="s">
        <v>1115</v>
      </c>
      <c r="D789" s="134">
        <v>293800</v>
      </c>
      <c r="E789" s="134">
        <v>30000</v>
      </c>
      <c r="F789" s="135">
        <f t="shared" si="12"/>
        <v>263800</v>
      </c>
    </row>
    <row r="790" spans="1:6" ht="15.75">
      <c r="A790" s="143" t="s">
        <v>577</v>
      </c>
      <c r="B790" s="113" t="s">
        <v>327</v>
      </c>
      <c r="C790" s="138" t="s">
        <v>1115</v>
      </c>
      <c r="D790" s="134">
        <v>293800</v>
      </c>
      <c r="E790" s="134">
        <v>30000</v>
      </c>
      <c r="F790" s="135">
        <f t="shared" si="12"/>
        <v>263800</v>
      </c>
    </row>
    <row r="791" spans="1:6" ht="31.5">
      <c r="A791" s="143" t="s">
        <v>1012</v>
      </c>
      <c r="B791" s="113" t="s">
        <v>327</v>
      </c>
      <c r="C791" s="138" t="s">
        <v>666</v>
      </c>
      <c r="D791" s="134">
        <v>14418700</v>
      </c>
      <c r="E791" s="134">
        <v>763260.01</v>
      </c>
      <c r="F791" s="135">
        <f t="shared" si="12"/>
        <v>13655439.99</v>
      </c>
    </row>
    <row r="792" spans="1:6" ht="15.75">
      <c r="A792" s="143" t="s">
        <v>332</v>
      </c>
      <c r="B792" s="113" t="s">
        <v>327</v>
      </c>
      <c r="C792" s="138" t="s">
        <v>667</v>
      </c>
      <c r="D792" s="134">
        <v>14418700</v>
      </c>
      <c r="E792" s="134">
        <v>763260.01</v>
      </c>
      <c r="F792" s="135">
        <f t="shared" si="12"/>
        <v>13655439.99</v>
      </c>
    </row>
    <row r="793" spans="1:6" ht="31.5">
      <c r="A793" s="143" t="s">
        <v>495</v>
      </c>
      <c r="B793" s="113" t="s">
        <v>327</v>
      </c>
      <c r="C793" s="138" t="s">
        <v>667</v>
      </c>
      <c r="D793" s="134">
        <v>14418700</v>
      </c>
      <c r="E793" s="134">
        <v>763260.01</v>
      </c>
      <c r="F793" s="135">
        <f t="shared" si="12"/>
        <v>13655439.99</v>
      </c>
    </row>
    <row r="794" spans="1:6" ht="31.5">
      <c r="A794" s="143" t="s">
        <v>1012</v>
      </c>
      <c r="B794" s="113" t="s">
        <v>327</v>
      </c>
      <c r="C794" s="138" t="s">
        <v>668</v>
      </c>
      <c r="D794" s="134">
        <v>9326217.5999999996</v>
      </c>
      <c r="E794" s="134">
        <v>494169.99</v>
      </c>
      <c r="F794" s="135">
        <f t="shared" si="12"/>
        <v>8832047.6099999994</v>
      </c>
    </row>
    <row r="795" spans="1:6" ht="15.75">
      <c r="A795" s="143" t="s">
        <v>332</v>
      </c>
      <c r="B795" s="113" t="s">
        <v>327</v>
      </c>
      <c r="C795" s="138" t="s">
        <v>323</v>
      </c>
      <c r="D795" s="134">
        <v>9326217.5999999996</v>
      </c>
      <c r="E795" s="134">
        <v>494169.99</v>
      </c>
      <c r="F795" s="135">
        <f t="shared" si="12"/>
        <v>8832047.6099999994</v>
      </c>
    </row>
    <row r="796" spans="1:6" ht="31.5">
      <c r="A796" s="143" t="s">
        <v>495</v>
      </c>
      <c r="B796" s="113" t="s">
        <v>327</v>
      </c>
      <c r="C796" s="138" t="s">
        <v>323</v>
      </c>
      <c r="D796" s="134">
        <v>9326217.5999999996</v>
      </c>
      <c r="E796" s="134">
        <v>494169.99</v>
      </c>
      <c r="F796" s="135">
        <f t="shared" si="12"/>
        <v>8832047.6099999994</v>
      </c>
    </row>
    <row r="797" spans="1:6" ht="94.5">
      <c r="A797" s="143" t="s">
        <v>84</v>
      </c>
      <c r="B797" s="113" t="s">
        <v>327</v>
      </c>
      <c r="C797" s="138" t="s">
        <v>232</v>
      </c>
      <c r="D797" s="134">
        <v>1731500</v>
      </c>
      <c r="E797" s="134">
        <v>0</v>
      </c>
      <c r="F797" s="135">
        <f t="shared" si="12"/>
        <v>1731500</v>
      </c>
    </row>
    <row r="798" spans="1:6" ht="15.75">
      <c r="A798" s="143" t="s">
        <v>332</v>
      </c>
      <c r="B798" s="113" t="s">
        <v>327</v>
      </c>
      <c r="C798" s="138" t="s">
        <v>261</v>
      </c>
      <c r="D798" s="134">
        <v>1731500</v>
      </c>
      <c r="E798" s="134">
        <v>0</v>
      </c>
      <c r="F798" s="135">
        <f t="shared" si="12"/>
        <v>1731500</v>
      </c>
    </row>
    <row r="799" spans="1:6" ht="31.5">
      <c r="A799" s="143" t="s">
        <v>495</v>
      </c>
      <c r="B799" s="113" t="s">
        <v>327</v>
      </c>
      <c r="C799" s="138" t="s">
        <v>261</v>
      </c>
      <c r="D799" s="134">
        <v>1731500</v>
      </c>
      <c r="E799" s="134">
        <v>0</v>
      </c>
      <c r="F799" s="135">
        <f t="shared" si="12"/>
        <v>1731500</v>
      </c>
    </row>
    <row r="800" spans="1:6" ht="63">
      <c r="A800" s="143" t="s">
        <v>0</v>
      </c>
      <c r="B800" s="113" t="s">
        <v>327</v>
      </c>
      <c r="C800" s="138" t="s">
        <v>504</v>
      </c>
      <c r="D800" s="134">
        <v>3942500</v>
      </c>
      <c r="E800" s="134">
        <v>0</v>
      </c>
      <c r="F800" s="135">
        <f t="shared" si="12"/>
        <v>3942500</v>
      </c>
    </row>
    <row r="801" spans="1:6" ht="15.75">
      <c r="A801" s="143" t="s">
        <v>332</v>
      </c>
      <c r="B801" s="113" t="s">
        <v>327</v>
      </c>
      <c r="C801" s="138" t="s">
        <v>505</v>
      </c>
      <c r="D801" s="134">
        <v>3942500</v>
      </c>
      <c r="E801" s="134">
        <v>0</v>
      </c>
      <c r="F801" s="135">
        <f t="shared" si="12"/>
        <v>3942500</v>
      </c>
    </row>
    <row r="802" spans="1:6" ht="31.5">
      <c r="A802" s="143" t="s">
        <v>495</v>
      </c>
      <c r="B802" s="113" t="s">
        <v>327</v>
      </c>
      <c r="C802" s="138" t="s">
        <v>505</v>
      </c>
      <c r="D802" s="134">
        <v>3942500</v>
      </c>
      <c r="E802" s="134">
        <v>0</v>
      </c>
      <c r="F802" s="135">
        <f t="shared" si="12"/>
        <v>3942500</v>
      </c>
    </row>
    <row r="803" spans="1:6" ht="47.25">
      <c r="A803" s="143" t="s">
        <v>1013</v>
      </c>
      <c r="B803" s="113" t="s">
        <v>327</v>
      </c>
      <c r="C803" s="138" t="s">
        <v>1116</v>
      </c>
      <c r="D803" s="134">
        <v>51000</v>
      </c>
      <c r="E803" s="134">
        <v>0</v>
      </c>
      <c r="F803" s="135">
        <f t="shared" si="12"/>
        <v>51000</v>
      </c>
    </row>
    <row r="804" spans="1:6" ht="15.75">
      <c r="A804" s="143" t="s">
        <v>332</v>
      </c>
      <c r="B804" s="113" t="s">
        <v>327</v>
      </c>
      <c r="C804" s="138" t="s">
        <v>1117</v>
      </c>
      <c r="D804" s="134">
        <v>51000</v>
      </c>
      <c r="E804" s="134">
        <v>0</v>
      </c>
      <c r="F804" s="135">
        <f t="shared" si="12"/>
        <v>51000</v>
      </c>
    </row>
    <row r="805" spans="1:6" ht="31.5">
      <c r="A805" s="143" t="s">
        <v>495</v>
      </c>
      <c r="B805" s="113" t="s">
        <v>327</v>
      </c>
      <c r="C805" s="138" t="s">
        <v>1117</v>
      </c>
      <c r="D805" s="134">
        <v>51000</v>
      </c>
      <c r="E805" s="134">
        <v>0</v>
      </c>
      <c r="F805" s="135">
        <f t="shared" si="12"/>
        <v>51000</v>
      </c>
    </row>
    <row r="806" spans="1:6" ht="15.75">
      <c r="A806" s="148" t="s">
        <v>802</v>
      </c>
      <c r="B806" s="116" t="s">
        <v>327</v>
      </c>
      <c r="C806" s="149" t="s">
        <v>434</v>
      </c>
      <c r="D806" s="150">
        <v>677552.4</v>
      </c>
      <c r="E806" s="150">
        <v>204888.6</v>
      </c>
      <c r="F806" s="151">
        <f t="shared" si="12"/>
        <v>472663.80000000005</v>
      </c>
    </row>
    <row r="807" spans="1:6" ht="15.75">
      <c r="A807" s="148" t="s">
        <v>1001</v>
      </c>
      <c r="B807" s="116" t="s">
        <v>327</v>
      </c>
      <c r="C807" s="149" t="s">
        <v>435</v>
      </c>
      <c r="D807" s="150">
        <v>677552.4</v>
      </c>
      <c r="E807" s="150">
        <v>204888.6</v>
      </c>
      <c r="F807" s="151">
        <f t="shared" si="12"/>
        <v>472663.80000000005</v>
      </c>
    </row>
    <row r="808" spans="1:6" ht="47.25">
      <c r="A808" s="143" t="s">
        <v>83</v>
      </c>
      <c r="B808" s="113" t="s">
        <v>327</v>
      </c>
      <c r="C808" s="138" t="s">
        <v>436</v>
      </c>
      <c r="D808" s="134">
        <v>677552.4</v>
      </c>
      <c r="E808" s="134">
        <v>204888.6</v>
      </c>
      <c r="F808" s="135">
        <f t="shared" si="12"/>
        <v>472663.80000000005</v>
      </c>
    </row>
    <row r="809" spans="1:6" ht="31.5">
      <c r="A809" s="143" t="s">
        <v>414</v>
      </c>
      <c r="B809" s="113" t="s">
        <v>327</v>
      </c>
      <c r="C809" s="138" t="s">
        <v>649</v>
      </c>
      <c r="D809" s="134">
        <v>677552.4</v>
      </c>
      <c r="E809" s="134">
        <v>204888.6</v>
      </c>
      <c r="F809" s="135">
        <f t="shared" si="12"/>
        <v>472663.80000000005</v>
      </c>
    </row>
    <row r="810" spans="1:6" ht="15.75">
      <c r="A810" s="143" t="s">
        <v>579</v>
      </c>
      <c r="B810" s="113" t="s">
        <v>327</v>
      </c>
      <c r="C810" s="138" t="s">
        <v>649</v>
      </c>
      <c r="D810" s="134">
        <v>677552.4</v>
      </c>
      <c r="E810" s="134">
        <v>204888.6</v>
      </c>
      <c r="F810" s="135">
        <f t="shared" si="12"/>
        <v>472663.80000000005</v>
      </c>
    </row>
    <row r="811" spans="1:6" ht="15.75">
      <c r="A811" s="148" t="s">
        <v>1014</v>
      </c>
      <c r="B811" s="116" t="s">
        <v>327</v>
      </c>
      <c r="C811" s="149" t="s">
        <v>53</v>
      </c>
      <c r="D811" s="150">
        <v>279355852.41000003</v>
      </c>
      <c r="E811" s="150">
        <v>73298529.420000002</v>
      </c>
      <c r="F811" s="151">
        <f t="shared" si="12"/>
        <v>206057322.99000001</v>
      </c>
    </row>
    <row r="812" spans="1:6" ht="15.75">
      <c r="A812" s="148" t="s">
        <v>1281</v>
      </c>
      <c r="B812" s="116" t="s">
        <v>327</v>
      </c>
      <c r="C812" s="149" t="s">
        <v>54</v>
      </c>
      <c r="D812" s="150">
        <v>540649.43999999994</v>
      </c>
      <c r="E812" s="150">
        <v>178432.16</v>
      </c>
      <c r="F812" s="151">
        <f t="shared" si="12"/>
        <v>362217.27999999991</v>
      </c>
    </row>
    <row r="813" spans="1:6" ht="15.75">
      <c r="A813" s="148" t="s">
        <v>673</v>
      </c>
      <c r="B813" s="116" t="s">
        <v>327</v>
      </c>
      <c r="C813" s="149" t="s">
        <v>55</v>
      </c>
      <c r="D813" s="150">
        <v>540649.43999999994</v>
      </c>
      <c r="E813" s="150">
        <v>178432.16</v>
      </c>
      <c r="F813" s="151">
        <f t="shared" si="12"/>
        <v>362217.27999999991</v>
      </c>
    </row>
    <row r="814" spans="1:6" ht="78.75">
      <c r="A814" s="143" t="s">
        <v>833</v>
      </c>
      <c r="B814" s="113" t="s">
        <v>327</v>
      </c>
      <c r="C814" s="138" t="s">
        <v>74</v>
      </c>
      <c r="D814" s="134">
        <v>540649.43999999994</v>
      </c>
      <c r="E814" s="134">
        <v>178432.16</v>
      </c>
      <c r="F814" s="135">
        <f t="shared" si="12"/>
        <v>362217.27999999991</v>
      </c>
    </row>
    <row r="815" spans="1:6" ht="31.5">
      <c r="A815" s="143" t="s">
        <v>414</v>
      </c>
      <c r="B815" s="113" t="s">
        <v>327</v>
      </c>
      <c r="C815" s="138" t="s">
        <v>650</v>
      </c>
      <c r="D815" s="134">
        <v>540649.43999999994</v>
      </c>
      <c r="E815" s="134">
        <v>178432.16</v>
      </c>
      <c r="F815" s="135">
        <f t="shared" si="12"/>
        <v>362217.27999999991</v>
      </c>
    </row>
    <row r="816" spans="1:6" ht="31.5">
      <c r="A816" s="143" t="s">
        <v>554</v>
      </c>
      <c r="B816" s="113" t="s">
        <v>327</v>
      </c>
      <c r="C816" s="138" t="s">
        <v>650</v>
      </c>
      <c r="D816" s="134">
        <v>540649.43999999994</v>
      </c>
      <c r="E816" s="134">
        <v>178432.16</v>
      </c>
      <c r="F816" s="135">
        <f t="shared" si="12"/>
        <v>362217.27999999991</v>
      </c>
    </row>
    <row r="817" spans="1:6" ht="15.75">
      <c r="A817" s="148" t="s">
        <v>387</v>
      </c>
      <c r="B817" s="116" t="s">
        <v>327</v>
      </c>
      <c r="C817" s="149" t="s">
        <v>466</v>
      </c>
      <c r="D817" s="150">
        <v>79624343.459999993</v>
      </c>
      <c r="E817" s="150">
        <v>24909645.350000001</v>
      </c>
      <c r="F817" s="151">
        <f t="shared" si="12"/>
        <v>54714698.109999992</v>
      </c>
    </row>
    <row r="818" spans="1:6" ht="15.75">
      <c r="A818" s="148" t="s">
        <v>415</v>
      </c>
      <c r="B818" s="116" t="s">
        <v>327</v>
      </c>
      <c r="C818" s="149" t="s">
        <v>467</v>
      </c>
      <c r="D818" s="150">
        <v>79624343.459999993</v>
      </c>
      <c r="E818" s="150">
        <v>24909645.350000001</v>
      </c>
      <c r="F818" s="151">
        <f t="shared" si="12"/>
        <v>54714698.109999992</v>
      </c>
    </row>
    <row r="819" spans="1:6" ht="31.5">
      <c r="A819" s="143" t="s">
        <v>754</v>
      </c>
      <c r="B819" s="113" t="s">
        <v>327</v>
      </c>
      <c r="C819" s="138" t="s">
        <v>468</v>
      </c>
      <c r="D819" s="134">
        <v>78334303.359999999</v>
      </c>
      <c r="E819" s="134">
        <v>24775211.350000001</v>
      </c>
      <c r="F819" s="135">
        <f t="shared" si="12"/>
        <v>53559092.009999998</v>
      </c>
    </row>
    <row r="820" spans="1:6" ht="15.75">
      <c r="A820" s="143" t="s">
        <v>332</v>
      </c>
      <c r="B820" s="113" t="s">
        <v>327</v>
      </c>
      <c r="C820" s="138" t="s">
        <v>651</v>
      </c>
      <c r="D820" s="134">
        <v>78334303.359999999</v>
      </c>
      <c r="E820" s="134">
        <v>24775211.350000001</v>
      </c>
      <c r="F820" s="135">
        <f t="shared" si="12"/>
        <v>53559092.009999998</v>
      </c>
    </row>
    <row r="821" spans="1:6" ht="31.5">
      <c r="A821" s="143" t="s">
        <v>495</v>
      </c>
      <c r="B821" s="113" t="s">
        <v>327</v>
      </c>
      <c r="C821" s="138" t="s">
        <v>651</v>
      </c>
      <c r="D821" s="134">
        <v>78334303.359999999</v>
      </c>
      <c r="E821" s="134">
        <v>24775211.350000001</v>
      </c>
      <c r="F821" s="135">
        <f t="shared" si="12"/>
        <v>53559092.009999998</v>
      </c>
    </row>
    <row r="822" spans="1:6" ht="47.25">
      <c r="A822" s="143" t="s">
        <v>1015</v>
      </c>
      <c r="B822" s="113" t="s">
        <v>327</v>
      </c>
      <c r="C822" s="138" t="s">
        <v>433</v>
      </c>
      <c r="D822" s="134">
        <v>188868</v>
      </c>
      <c r="E822" s="134">
        <v>134434</v>
      </c>
      <c r="F822" s="135">
        <f t="shared" si="12"/>
        <v>54434</v>
      </c>
    </row>
    <row r="823" spans="1:6" ht="15.75">
      <c r="A823" s="143" t="s">
        <v>332</v>
      </c>
      <c r="B823" s="113" t="s">
        <v>327</v>
      </c>
      <c r="C823" s="138" t="s">
        <v>652</v>
      </c>
      <c r="D823" s="134">
        <v>188868</v>
      </c>
      <c r="E823" s="134">
        <v>134434</v>
      </c>
      <c r="F823" s="135">
        <f t="shared" si="12"/>
        <v>54434</v>
      </c>
    </row>
    <row r="824" spans="1:6" ht="31.5">
      <c r="A824" s="143" t="s">
        <v>495</v>
      </c>
      <c r="B824" s="113" t="s">
        <v>327</v>
      </c>
      <c r="C824" s="138" t="s">
        <v>652</v>
      </c>
      <c r="D824" s="134">
        <v>188868</v>
      </c>
      <c r="E824" s="134">
        <v>134434</v>
      </c>
      <c r="F824" s="135">
        <f t="shared" si="12"/>
        <v>54434</v>
      </c>
    </row>
    <row r="825" spans="1:6" ht="63">
      <c r="A825" s="143" t="s">
        <v>1016</v>
      </c>
      <c r="B825" s="113" t="s">
        <v>327</v>
      </c>
      <c r="C825" s="138" t="s">
        <v>1118</v>
      </c>
      <c r="D825" s="134">
        <v>407333.33</v>
      </c>
      <c r="E825" s="134">
        <v>0</v>
      </c>
      <c r="F825" s="135">
        <f t="shared" si="12"/>
        <v>407333.33</v>
      </c>
    </row>
    <row r="826" spans="1:6" ht="15.75">
      <c r="A826" s="143" t="s">
        <v>332</v>
      </c>
      <c r="B826" s="113" t="s">
        <v>327</v>
      </c>
      <c r="C826" s="138" t="s">
        <v>1119</v>
      </c>
      <c r="D826" s="134">
        <v>407333.33</v>
      </c>
      <c r="E826" s="134">
        <v>0</v>
      </c>
      <c r="F826" s="135">
        <f t="shared" si="12"/>
        <v>407333.33</v>
      </c>
    </row>
    <row r="827" spans="1:6" ht="47.25">
      <c r="A827" s="143" t="s">
        <v>33</v>
      </c>
      <c r="B827" s="113" t="s">
        <v>327</v>
      </c>
      <c r="C827" s="138" t="s">
        <v>1119</v>
      </c>
      <c r="D827" s="134">
        <v>407333.33</v>
      </c>
      <c r="E827" s="134">
        <v>0</v>
      </c>
      <c r="F827" s="135">
        <f t="shared" si="12"/>
        <v>407333.33</v>
      </c>
    </row>
    <row r="828" spans="1:6" ht="47.25">
      <c r="A828" s="143" t="s">
        <v>1017</v>
      </c>
      <c r="B828" s="113" t="s">
        <v>327</v>
      </c>
      <c r="C828" s="138" t="s">
        <v>1120</v>
      </c>
      <c r="D828" s="134">
        <v>573732.77</v>
      </c>
      <c r="E828" s="134">
        <v>0</v>
      </c>
      <c r="F828" s="135">
        <f t="shared" si="12"/>
        <v>573732.77</v>
      </c>
    </row>
    <row r="829" spans="1:6" ht="15.75">
      <c r="A829" s="143" t="s">
        <v>332</v>
      </c>
      <c r="B829" s="113" t="s">
        <v>327</v>
      </c>
      <c r="C829" s="138" t="s">
        <v>1121</v>
      </c>
      <c r="D829" s="134">
        <v>573732.77</v>
      </c>
      <c r="E829" s="134">
        <v>0</v>
      </c>
      <c r="F829" s="135">
        <f t="shared" si="12"/>
        <v>573732.77</v>
      </c>
    </row>
    <row r="830" spans="1:6" ht="31.5">
      <c r="A830" s="143" t="s">
        <v>495</v>
      </c>
      <c r="B830" s="113" t="s">
        <v>327</v>
      </c>
      <c r="C830" s="138" t="s">
        <v>1121</v>
      </c>
      <c r="D830" s="134">
        <v>573732.77</v>
      </c>
      <c r="E830" s="134">
        <v>0</v>
      </c>
      <c r="F830" s="135">
        <f t="shared" si="12"/>
        <v>573732.77</v>
      </c>
    </row>
    <row r="831" spans="1:6" ht="63">
      <c r="A831" s="143" t="s">
        <v>1018</v>
      </c>
      <c r="B831" s="113" t="s">
        <v>327</v>
      </c>
      <c r="C831" s="138" t="s">
        <v>1122</v>
      </c>
      <c r="D831" s="134">
        <v>120106</v>
      </c>
      <c r="E831" s="134">
        <v>0</v>
      </c>
      <c r="F831" s="135">
        <f t="shared" si="12"/>
        <v>120106</v>
      </c>
    </row>
    <row r="832" spans="1:6" ht="15.75">
      <c r="A832" s="143" t="s">
        <v>332</v>
      </c>
      <c r="B832" s="113" t="s">
        <v>327</v>
      </c>
      <c r="C832" s="138" t="s">
        <v>1123</v>
      </c>
      <c r="D832" s="134">
        <v>120106</v>
      </c>
      <c r="E832" s="134">
        <v>0</v>
      </c>
      <c r="F832" s="135">
        <f t="shared" si="12"/>
        <v>120106</v>
      </c>
    </row>
    <row r="833" spans="1:6" ht="47.25">
      <c r="A833" s="143" t="s">
        <v>33</v>
      </c>
      <c r="B833" s="113" t="s">
        <v>327</v>
      </c>
      <c r="C833" s="138" t="s">
        <v>1123</v>
      </c>
      <c r="D833" s="134">
        <v>120106</v>
      </c>
      <c r="E833" s="134">
        <v>0</v>
      </c>
      <c r="F833" s="135">
        <f t="shared" si="12"/>
        <v>120106</v>
      </c>
    </row>
    <row r="834" spans="1:6" ht="15.75">
      <c r="A834" s="148" t="s">
        <v>744</v>
      </c>
      <c r="B834" s="116" t="s">
        <v>327</v>
      </c>
      <c r="C834" s="149" t="s">
        <v>469</v>
      </c>
      <c r="D834" s="150">
        <v>199190859.50999999</v>
      </c>
      <c r="E834" s="150">
        <v>48210451.909999996</v>
      </c>
      <c r="F834" s="151">
        <f t="shared" si="12"/>
        <v>150980407.59999999</v>
      </c>
    </row>
    <row r="835" spans="1:6" ht="15.75">
      <c r="A835" s="148" t="s">
        <v>629</v>
      </c>
      <c r="B835" s="116" t="s">
        <v>327</v>
      </c>
      <c r="C835" s="149" t="s">
        <v>637</v>
      </c>
      <c r="D835" s="150">
        <v>179382298.56</v>
      </c>
      <c r="E835" s="150">
        <v>41169070.539999999</v>
      </c>
      <c r="F835" s="151">
        <f t="shared" si="12"/>
        <v>138213228.02000001</v>
      </c>
    </row>
    <row r="836" spans="1:6" ht="15.75">
      <c r="A836" s="143" t="s">
        <v>309</v>
      </c>
      <c r="B836" s="113" t="s">
        <v>327</v>
      </c>
      <c r="C836" s="138" t="s">
        <v>638</v>
      </c>
      <c r="D836" s="134">
        <v>19026400</v>
      </c>
      <c r="E836" s="134">
        <v>242500</v>
      </c>
      <c r="F836" s="135">
        <f t="shared" si="12"/>
        <v>18783900</v>
      </c>
    </row>
    <row r="837" spans="1:6" ht="15.75">
      <c r="A837" s="143" t="s">
        <v>333</v>
      </c>
      <c r="B837" s="113" t="s">
        <v>327</v>
      </c>
      <c r="C837" s="138" t="s">
        <v>653</v>
      </c>
      <c r="D837" s="134">
        <v>120000</v>
      </c>
      <c r="E837" s="134">
        <v>120000</v>
      </c>
      <c r="F837" s="135">
        <f t="shared" si="12"/>
        <v>0</v>
      </c>
    </row>
    <row r="838" spans="1:6" ht="31.5">
      <c r="A838" s="143" t="s">
        <v>495</v>
      </c>
      <c r="B838" s="113" t="s">
        <v>327</v>
      </c>
      <c r="C838" s="138" t="s">
        <v>653</v>
      </c>
      <c r="D838" s="134">
        <v>120000</v>
      </c>
      <c r="E838" s="134">
        <v>120000</v>
      </c>
      <c r="F838" s="135">
        <f t="shared" si="12"/>
        <v>0</v>
      </c>
    </row>
    <row r="839" spans="1:6" ht="15.75">
      <c r="A839" s="143" t="s">
        <v>332</v>
      </c>
      <c r="B839" s="113" t="s">
        <v>327</v>
      </c>
      <c r="C839" s="138" t="s">
        <v>654</v>
      </c>
      <c r="D839" s="134">
        <v>18906400</v>
      </c>
      <c r="E839" s="134">
        <v>122500</v>
      </c>
      <c r="F839" s="135">
        <f t="shared" si="12"/>
        <v>18783900</v>
      </c>
    </row>
    <row r="840" spans="1:6" ht="31.5">
      <c r="A840" s="143" t="s">
        <v>495</v>
      </c>
      <c r="B840" s="113" t="s">
        <v>327</v>
      </c>
      <c r="C840" s="138" t="s">
        <v>654</v>
      </c>
      <c r="D840" s="134">
        <v>18906400</v>
      </c>
      <c r="E840" s="134">
        <v>122500</v>
      </c>
      <c r="F840" s="135">
        <f t="shared" si="12"/>
        <v>18783900</v>
      </c>
    </row>
    <row r="841" spans="1:6" ht="47.25">
      <c r="A841" s="143" t="s">
        <v>910</v>
      </c>
      <c r="B841" s="113" t="s">
        <v>327</v>
      </c>
      <c r="C841" s="138" t="s">
        <v>57</v>
      </c>
      <c r="D841" s="134">
        <v>7687915</v>
      </c>
      <c r="E841" s="134">
        <v>0</v>
      </c>
      <c r="F841" s="135">
        <f t="shared" ref="F841:F904" si="13">D841-E841</f>
        <v>7687915</v>
      </c>
    </row>
    <row r="842" spans="1:6" ht="15.75">
      <c r="A842" s="143" t="s">
        <v>333</v>
      </c>
      <c r="B842" s="113" t="s">
        <v>327</v>
      </c>
      <c r="C842" s="138" t="s">
        <v>58</v>
      </c>
      <c r="D842" s="134">
        <v>94000</v>
      </c>
      <c r="E842" s="134">
        <v>0</v>
      </c>
      <c r="F842" s="135">
        <f t="shared" si="13"/>
        <v>94000</v>
      </c>
    </row>
    <row r="843" spans="1:6" ht="47.25">
      <c r="A843" s="143" t="s">
        <v>33</v>
      </c>
      <c r="B843" s="113" t="s">
        <v>327</v>
      </c>
      <c r="C843" s="138" t="s">
        <v>58</v>
      </c>
      <c r="D843" s="134">
        <v>94000</v>
      </c>
      <c r="E843" s="134">
        <v>0</v>
      </c>
      <c r="F843" s="135">
        <f t="shared" si="13"/>
        <v>94000</v>
      </c>
    </row>
    <row r="844" spans="1:6" ht="15.75">
      <c r="A844" s="143" t="s">
        <v>332</v>
      </c>
      <c r="B844" s="113" t="s">
        <v>327</v>
      </c>
      <c r="C844" s="138" t="s">
        <v>213</v>
      </c>
      <c r="D844" s="134">
        <v>7593915</v>
      </c>
      <c r="E844" s="134">
        <v>0</v>
      </c>
      <c r="F844" s="135">
        <f t="shared" si="13"/>
        <v>7593915</v>
      </c>
    </row>
    <row r="845" spans="1:6" ht="47.25">
      <c r="A845" s="143" t="s">
        <v>33</v>
      </c>
      <c r="B845" s="113" t="s">
        <v>327</v>
      </c>
      <c r="C845" s="138" t="s">
        <v>213</v>
      </c>
      <c r="D845" s="134">
        <v>7593915</v>
      </c>
      <c r="E845" s="134">
        <v>0</v>
      </c>
      <c r="F845" s="135">
        <f t="shared" si="13"/>
        <v>7593915</v>
      </c>
    </row>
    <row r="846" spans="1:6" ht="94.5">
      <c r="A846" s="143" t="s">
        <v>745</v>
      </c>
      <c r="B846" s="113" t="s">
        <v>327</v>
      </c>
      <c r="C846" s="138" t="s">
        <v>383</v>
      </c>
      <c r="D846" s="134">
        <v>750000</v>
      </c>
      <c r="E846" s="134">
        <v>0</v>
      </c>
      <c r="F846" s="135">
        <f t="shared" si="13"/>
        <v>750000</v>
      </c>
    </row>
    <row r="847" spans="1:6" ht="15.75">
      <c r="A847" s="143" t="s">
        <v>332</v>
      </c>
      <c r="B847" s="113" t="s">
        <v>327</v>
      </c>
      <c r="C847" s="138" t="s">
        <v>384</v>
      </c>
      <c r="D847" s="134">
        <v>750000</v>
      </c>
      <c r="E847" s="134">
        <v>0</v>
      </c>
      <c r="F847" s="135">
        <f t="shared" si="13"/>
        <v>750000</v>
      </c>
    </row>
    <row r="848" spans="1:6" ht="47.25">
      <c r="A848" s="143" t="s">
        <v>33</v>
      </c>
      <c r="B848" s="113" t="s">
        <v>327</v>
      </c>
      <c r="C848" s="138" t="s">
        <v>384</v>
      </c>
      <c r="D848" s="134">
        <v>750000</v>
      </c>
      <c r="E848" s="134">
        <v>0</v>
      </c>
      <c r="F848" s="135">
        <f t="shared" si="13"/>
        <v>750000</v>
      </c>
    </row>
    <row r="849" spans="1:6" ht="63">
      <c r="A849" s="143" t="s">
        <v>1019</v>
      </c>
      <c r="B849" s="113" t="s">
        <v>327</v>
      </c>
      <c r="C849" s="138" t="s">
        <v>86</v>
      </c>
      <c r="D849" s="134">
        <v>144000</v>
      </c>
      <c r="E849" s="134">
        <v>94000</v>
      </c>
      <c r="F849" s="135">
        <f t="shared" si="13"/>
        <v>50000</v>
      </c>
    </row>
    <row r="850" spans="1:6" ht="15.75">
      <c r="A850" s="143" t="s">
        <v>332</v>
      </c>
      <c r="B850" s="113" t="s">
        <v>327</v>
      </c>
      <c r="C850" s="138" t="s">
        <v>655</v>
      </c>
      <c r="D850" s="134">
        <v>144000</v>
      </c>
      <c r="E850" s="134">
        <v>94000</v>
      </c>
      <c r="F850" s="135">
        <f t="shared" si="13"/>
        <v>50000</v>
      </c>
    </row>
    <row r="851" spans="1:6" ht="31.5">
      <c r="A851" s="143" t="s">
        <v>495</v>
      </c>
      <c r="B851" s="113" t="s">
        <v>327</v>
      </c>
      <c r="C851" s="138" t="s">
        <v>655</v>
      </c>
      <c r="D851" s="134">
        <v>144000</v>
      </c>
      <c r="E851" s="134">
        <v>94000</v>
      </c>
      <c r="F851" s="135">
        <f t="shared" si="13"/>
        <v>50000</v>
      </c>
    </row>
    <row r="852" spans="1:6" ht="47.25">
      <c r="A852" s="143" t="s">
        <v>1020</v>
      </c>
      <c r="B852" s="113" t="s">
        <v>327</v>
      </c>
      <c r="C852" s="138" t="s">
        <v>240</v>
      </c>
      <c r="D852" s="134">
        <v>1794400</v>
      </c>
      <c r="E852" s="134">
        <v>270800</v>
      </c>
      <c r="F852" s="135">
        <f t="shared" si="13"/>
        <v>1523600</v>
      </c>
    </row>
    <row r="853" spans="1:6" ht="15.75">
      <c r="A853" s="143" t="s">
        <v>332</v>
      </c>
      <c r="B853" s="113" t="s">
        <v>327</v>
      </c>
      <c r="C853" s="138" t="s">
        <v>656</v>
      </c>
      <c r="D853" s="134">
        <v>1794400</v>
      </c>
      <c r="E853" s="134">
        <v>270800</v>
      </c>
      <c r="F853" s="135">
        <f t="shared" si="13"/>
        <v>1523600</v>
      </c>
    </row>
    <row r="854" spans="1:6" ht="31.5">
      <c r="A854" s="143" t="s">
        <v>495</v>
      </c>
      <c r="B854" s="113" t="s">
        <v>327</v>
      </c>
      <c r="C854" s="138" t="s">
        <v>656</v>
      </c>
      <c r="D854" s="134">
        <v>1794400</v>
      </c>
      <c r="E854" s="134">
        <v>270800</v>
      </c>
      <c r="F854" s="135">
        <f t="shared" si="13"/>
        <v>1523600</v>
      </c>
    </row>
    <row r="855" spans="1:6" ht="78.75">
      <c r="A855" s="143" t="s">
        <v>1284</v>
      </c>
      <c r="B855" s="113" t="s">
        <v>327</v>
      </c>
      <c r="C855" s="138" t="s">
        <v>1208</v>
      </c>
      <c r="D855" s="134">
        <v>3233456.05</v>
      </c>
      <c r="E855" s="134">
        <v>0</v>
      </c>
      <c r="F855" s="135">
        <f t="shared" si="13"/>
        <v>3233456.05</v>
      </c>
    </row>
    <row r="856" spans="1:6" ht="15.75">
      <c r="A856" s="143" t="s">
        <v>333</v>
      </c>
      <c r="B856" s="113" t="s">
        <v>327</v>
      </c>
      <c r="C856" s="138" t="s">
        <v>1124</v>
      </c>
      <c r="D856" s="134">
        <v>1819628.3</v>
      </c>
      <c r="E856" s="134">
        <v>0</v>
      </c>
      <c r="F856" s="135">
        <f t="shared" si="13"/>
        <v>1819628.3</v>
      </c>
    </row>
    <row r="857" spans="1:6" ht="31.5">
      <c r="A857" s="143" t="s">
        <v>495</v>
      </c>
      <c r="B857" s="113" t="s">
        <v>327</v>
      </c>
      <c r="C857" s="138" t="s">
        <v>1124</v>
      </c>
      <c r="D857" s="134">
        <v>1819628.3</v>
      </c>
      <c r="E857" s="134">
        <v>0</v>
      </c>
      <c r="F857" s="135">
        <f t="shared" si="13"/>
        <v>1819628.3</v>
      </c>
    </row>
    <row r="858" spans="1:6" ht="15.75">
      <c r="A858" s="143" t="s">
        <v>332</v>
      </c>
      <c r="B858" s="113" t="s">
        <v>327</v>
      </c>
      <c r="C858" s="138" t="s">
        <v>214</v>
      </c>
      <c r="D858" s="134">
        <v>1413827.75</v>
      </c>
      <c r="E858" s="134">
        <v>0</v>
      </c>
      <c r="F858" s="135">
        <f t="shared" si="13"/>
        <v>1413827.75</v>
      </c>
    </row>
    <row r="859" spans="1:6" ht="31.5">
      <c r="A859" s="143" t="s">
        <v>495</v>
      </c>
      <c r="B859" s="113" t="s">
        <v>327</v>
      </c>
      <c r="C859" s="138" t="s">
        <v>214</v>
      </c>
      <c r="D859" s="134">
        <v>1413827.75</v>
      </c>
      <c r="E859" s="134">
        <v>0</v>
      </c>
      <c r="F859" s="135">
        <f t="shared" si="13"/>
        <v>1413827.75</v>
      </c>
    </row>
    <row r="860" spans="1:6" ht="78.75">
      <c r="A860" s="143" t="s">
        <v>1284</v>
      </c>
      <c r="B860" s="113" t="s">
        <v>327</v>
      </c>
      <c r="C860" s="138" t="s">
        <v>1125</v>
      </c>
      <c r="D860" s="134">
        <v>610800</v>
      </c>
      <c r="E860" s="134">
        <v>0</v>
      </c>
      <c r="F860" s="135">
        <f t="shared" si="13"/>
        <v>610800</v>
      </c>
    </row>
    <row r="861" spans="1:6" ht="15.75">
      <c r="A861" s="143" t="s">
        <v>332</v>
      </c>
      <c r="B861" s="113" t="s">
        <v>327</v>
      </c>
      <c r="C861" s="138" t="s">
        <v>1126</v>
      </c>
      <c r="D861" s="134">
        <v>610800</v>
      </c>
      <c r="E861" s="134">
        <v>0</v>
      </c>
      <c r="F861" s="135">
        <f t="shared" si="13"/>
        <v>610800</v>
      </c>
    </row>
    <row r="862" spans="1:6" ht="31.5">
      <c r="A862" s="143" t="s">
        <v>495</v>
      </c>
      <c r="B862" s="113" t="s">
        <v>327</v>
      </c>
      <c r="C862" s="138" t="s">
        <v>1126</v>
      </c>
      <c r="D862" s="134">
        <v>610800</v>
      </c>
      <c r="E862" s="134">
        <v>0</v>
      </c>
      <c r="F862" s="135">
        <f t="shared" si="13"/>
        <v>610800</v>
      </c>
    </row>
    <row r="863" spans="1:6" ht="78.75">
      <c r="A863" s="143" t="s">
        <v>1284</v>
      </c>
      <c r="B863" s="113" t="s">
        <v>327</v>
      </c>
      <c r="C863" s="138" t="s">
        <v>1127</v>
      </c>
      <c r="D863" s="134">
        <v>152693.96</v>
      </c>
      <c r="E863" s="134">
        <v>0</v>
      </c>
      <c r="F863" s="135">
        <f t="shared" si="13"/>
        <v>152693.96</v>
      </c>
    </row>
    <row r="864" spans="1:6" ht="15.75">
      <c r="A864" s="143" t="s">
        <v>332</v>
      </c>
      <c r="B864" s="113" t="s">
        <v>327</v>
      </c>
      <c r="C864" s="138" t="s">
        <v>1128</v>
      </c>
      <c r="D864" s="134">
        <v>152693.96</v>
      </c>
      <c r="E864" s="134">
        <v>0</v>
      </c>
      <c r="F864" s="135">
        <f t="shared" si="13"/>
        <v>152693.96</v>
      </c>
    </row>
    <row r="865" spans="1:6" ht="31.5">
      <c r="A865" s="143" t="s">
        <v>495</v>
      </c>
      <c r="B865" s="113" t="s">
        <v>327</v>
      </c>
      <c r="C865" s="138" t="s">
        <v>1128</v>
      </c>
      <c r="D865" s="134">
        <v>152693.96</v>
      </c>
      <c r="E865" s="134">
        <v>0</v>
      </c>
      <c r="F865" s="135">
        <f t="shared" si="13"/>
        <v>152693.96</v>
      </c>
    </row>
    <row r="866" spans="1:6" ht="110.25">
      <c r="A866" s="143" t="s">
        <v>1021</v>
      </c>
      <c r="B866" s="113" t="s">
        <v>327</v>
      </c>
      <c r="C866" s="138" t="s">
        <v>1129</v>
      </c>
      <c r="D866" s="134">
        <v>175000</v>
      </c>
      <c r="E866" s="134">
        <v>175000</v>
      </c>
      <c r="F866" s="135">
        <f t="shared" si="13"/>
        <v>0</v>
      </c>
    </row>
    <row r="867" spans="1:6" ht="15.75">
      <c r="A867" s="143" t="s">
        <v>333</v>
      </c>
      <c r="B867" s="113" t="s">
        <v>327</v>
      </c>
      <c r="C867" s="138" t="s">
        <v>1130</v>
      </c>
      <c r="D867" s="134">
        <v>175000</v>
      </c>
      <c r="E867" s="134">
        <v>175000</v>
      </c>
      <c r="F867" s="135">
        <f t="shared" si="13"/>
        <v>0</v>
      </c>
    </row>
    <row r="868" spans="1:6" ht="47.25">
      <c r="A868" s="143" t="s">
        <v>33</v>
      </c>
      <c r="B868" s="113" t="s">
        <v>327</v>
      </c>
      <c r="C868" s="138" t="s">
        <v>1130</v>
      </c>
      <c r="D868" s="134">
        <v>175000</v>
      </c>
      <c r="E868" s="134">
        <v>175000</v>
      </c>
      <c r="F868" s="135">
        <f t="shared" si="13"/>
        <v>0</v>
      </c>
    </row>
    <row r="869" spans="1:6" ht="110.25">
      <c r="A869" s="143" t="s">
        <v>1021</v>
      </c>
      <c r="B869" s="113" t="s">
        <v>327</v>
      </c>
      <c r="C869" s="138" t="s">
        <v>1131</v>
      </c>
      <c r="D869" s="134">
        <v>175000</v>
      </c>
      <c r="E869" s="134">
        <v>175000</v>
      </c>
      <c r="F869" s="135">
        <f t="shared" si="13"/>
        <v>0</v>
      </c>
    </row>
    <row r="870" spans="1:6" ht="15.75">
      <c r="A870" s="143" t="s">
        <v>333</v>
      </c>
      <c r="B870" s="113" t="s">
        <v>327</v>
      </c>
      <c r="C870" s="138" t="s">
        <v>1132</v>
      </c>
      <c r="D870" s="134">
        <v>175000</v>
      </c>
      <c r="E870" s="134">
        <v>175000</v>
      </c>
      <c r="F870" s="135">
        <f t="shared" si="13"/>
        <v>0</v>
      </c>
    </row>
    <row r="871" spans="1:6" ht="47.25">
      <c r="A871" s="143" t="s">
        <v>33</v>
      </c>
      <c r="B871" s="113" t="s">
        <v>327</v>
      </c>
      <c r="C871" s="138" t="s">
        <v>1132</v>
      </c>
      <c r="D871" s="134">
        <v>175000</v>
      </c>
      <c r="E871" s="134">
        <v>175000</v>
      </c>
      <c r="F871" s="135">
        <f t="shared" si="13"/>
        <v>0</v>
      </c>
    </row>
    <row r="872" spans="1:6" ht="31.5">
      <c r="A872" s="143" t="s">
        <v>18</v>
      </c>
      <c r="B872" s="113" t="s">
        <v>327</v>
      </c>
      <c r="C872" s="138" t="s">
        <v>398</v>
      </c>
      <c r="D872" s="134">
        <v>10526735.66</v>
      </c>
      <c r="E872" s="134">
        <v>2763399.56</v>
      </c>
      <c r="F872" s="135">
        <f t="shared" si="13"/>
        <v>7763336.0999999996</v>
      </c>
    </row>
    <row r="873" spans="1:6" ht="15.75">
      <c r="A873" s="143" t="s">
        <v>332</v>
      </c>
      <c r="B873" s="113" t="s">
        <v>327</v>
      </c>
      <c r="C873" s="138" t="s">
        <v>657</v>
      </c>
      <c r="D873" s="134">
        <v>10526735.66</v>
      </c>
      <c r="E873" s="134">
        <v>2763399.56</v>
      </c>
      <c r="F873" s="135">
        <f t="shared" si="13"/>
        <v>7763336.0999999996</v>
      </c>
    </row>
    <row r="874" spans="1:6" ht="31.5">
      <c r="A874" s="143" t="s">
        <v>495</v>
      </c>
      <c r="B874" s="113" t="s">
        <v>327</v>
      </c>
      <c r="C874" s="138" t="s">
        <v>657</v>
      </c>
      <c r="D874" s="134">
        <v>10526735.66</v>
      </c>
      <c r="E874" s="134">
        <v>2763399.56</v>
      </c>
      <c r="F874" s="135">
        <f t="shared" si="13"/>
        <v>7763336.0999999996</v>
      </c>
    </row>
    <row r="875" spans="1:6" ht="47.25">
      <c r="A875" s="143" t="s">
        <v>856</v>
      </c>
      <c r="B875" s="113" t="s">
        <v>327</v>
      </c>
      <c r="C875" s="138" t="s">
        <v>1268</v>
      </c>
      <c r="D875" s="134">
        <v>38881905.159999996</v>
      </c>
      <c r="E875" s="134">
        <v>10252114.85</v>
      </c>
      <c r="F875" s="135">
        <f t="shared" si="13"/>
        <v>28629790.309999995</v>
      </c>
    </row>
    <row r="876" spans="1:6" ht="15.75">
      <c r="A876" s="143" t="s">
        <v>333</v>
      </c>
      <c r="B876" s="113" t="s">
        <v>327</v>
      </c>
      <c r="C876" s="138" t="s">
        <v>658</v>
      </c>
      <c r="D876" s="134">
        <v>38881905.159999996</v>
      </c>
      <c r="E876" s="134">
        <v>10252114.85</v>
      </c>
      <c r="F876" s="135">
        <f t="shared" si="13"/>
        <v>28629790.309999995</v>
      </c>
    </row>
    <row r="877" spans="1:6" ht="31.5">
      <c r="A877" s="143" t="s">
        <v>495</v>
      </c>
      <c r="B877" s="113" t="s">
        <v>327</v>
      </c>
      <c r="C877" s="138" t="s">
        <v>658</v>
      </c>
      <c r="D877" s="134">
        <v>38881905.159999996</v>
      </c>
      <c r="E877" s="134">
        <v>10252114.85</v>
      </c>
      <c r="F877" s="135">
        <f t="shared" si="13"/>
        <v>28629790.309999995</v>
      </c>
    </row>
    <row r="878" spans="1:6" ht="31.5">
      <c r="A878" s="143" t="s">
        <v>465</v>
      </c>
      <c r="B878" s="113" t="s">
        <v>327</v>
      </c>
      <c r="C878" s="138" t="s">
        <v>1269</v>
      </c>
      <c r="D878" s="134">
        <v>92717677.670000002</v>
      </c>
      <c r="E878" s="134">
        <v>26401760.850000001</v>
      </c>
      <c r="F878" s="135">
        <f t="shared" si="13"/>
        <v>66315916.82</v>
      </c>
    </row>
    <row r="879" spans="1:6" ht="15.75">
      <c r="A879" s="143" t="s">
        <v>332</v>
      </c>
      <c r="B879" s="113" t="s">
        <v>327</v>
      </c>
      <c r="C879" s="138" t="s">
        <v>659</v>
      </c>
      <c r="D879" s="134">
        <v>92717677.670000002</v>
      </c>
      <c r="E879" s="134">
        <v>26401760.850000001</v>
      </c>
      <c r="F879" s="135">
        <f t="shared" si="13"/>
        <v>66315916.82</v>
      </c>
    </row>
    <row r="880" spans="1:6" ht="31.5">
      <c r="A880" s="143" t="s">
        <v>495</v>
      </c>
      <c r="B880" s="113" t="s">
        <v>327</v>
      </c>
      <c r="C880" s="138" t="s">
        <v>659</v>
      </c>
      <c r="D880" s="134">
        <v>92717677.670000002</v>
      </c>
      <c r="E880" s="134">
        <v>26401760.850000001</v>
      </c>
      <c r="F880" s="135">
        <f t="shared" si="13"/>
        <v>66315916.82</v>
      </c>
    </row>
    <row r="881" spans="1:6" ht="63">
      <c r="A881" s="143" t="s">
        <v>924</v>
      </c>
      <c r="B881" s="113" t="s">
        <v>327</v>
      </c>
      <c r="C881" s="138" t="s">
        <v>1198</v>
      </c>
      <c r="D881" s="134">
        <v>150000</v>
      </c>
      <c r="E881" s="134">
        <v>150000</v>
      </c>
      <c r="F881" s="135">
        <f t="shared" si="13"/>
        <v>0</v>
      </c>
    </row>
    <row r="882" spans="1:6" ht="15.75">
      <c r="A882" s="143" t="s">
        <v>925</v>
      </c>
      <c r="B882" s="113" t="s">
        <v>327</v>
      </c>
      <c r="C882" s="138" t="s">
        <v>1199</v>
      </c>
      <c r="D882" s="134">
        <v>150000</v>
      </c>
      <c r="E882" s="134">
        <v>150000</v>
      </c>
      <c r="F882" s="135">
        <f t="shared" si="13"/>
        <v>0</v>
      </c>
    </row>
    <row r="883" spans="1:6" ht="15.75">
      <c r="A883" s="143" t="s">
        <v>577</v>
      </c>
      <c r="B883" s="113" t="s">
        <v>327</v>
      </c>
      <c r="C883" s="138" t="s">
        <v>1199</v>
      </c>
      <c r="D883" s="134">
        <v>150000</v>
      </c>
      <c r="E883" s="134">
        <v>150000</v>
      </c>
      <c r="F883" s="135">
        <f t="shared" si="13"/>
        <v>0</v>
      </c>
    </row>
    <row r="884" spans="1:6" ht="31.5">
      <c r="A884" s="143" t="s">
        <v>1285</v>
      </c>
      <c r="B884" s="113" t="s">
        <v>327</v>
      </c>
      <c r="C884" s="138" t="s">
        <v>87</v>
      </c>
      <c r="D884" s="134">
        <v>186000</v>
      </c>
      <c r="E884" s="134">
        <v>186000</v>
      </c>
      <c r="F884" s="135">
        <f t="shared" si="13"/>
        <v>0</v>
      </c>
    </row>
    <row r="885" spans="1:6" ht="15.75">
      <c r="A885" s="143" t="s">
        <v>333</v>
      </c>
      <c r="B885" s="113" t="s">
        <v>327</v>
      </c>
      <c r="C885" s="138" t="s">
        <v>660</v>
      </c>
      <c r="D885" s="134">
        <v>186000</v>
      </c>
      <c r="E885" s="134">
        <v>186000</v>
      </c>
      <c r="F885" s="135">
        <f t="shared" si="13"/>
        <v>0</v>
      </c>
    </row>
    <row r="886" spans="1:6" ht="47.25">
      <c r="A886" s="143" t="s">
        <v>33</v>
      </c>
      <c r="B886" s="113" t="s">
        <v>327</v>
      </c>
      <c r="C886" s="138" t="s">
        <v>660</v>
      </c>
      <c r="D886" s="134">
        <v>186000</v>
      </c>
      <c r="E886" s="134">
        <v>186000</v>
      </c>
      <c r="F886" s="135">
        <f t="shared" si="13"/>
        <v>0</v>
      </c>
    </row>
    <row r="887" spans="1:6" ht="31.5">
      <c r="A887" s="143" t="s">
        <v>1022</v>
      </c>
      <c r="B887" s="113" t="s">
        <v>327</v>
      </c>
      <c r="C887" s="138" t="s">
        <v>1133</v>
      </c>
      <c r="D887" s="134">
        <v>212400</v>
      </c>
      <c r="E887" s="134">
        <v>212400</v>
      </c>
      <c r="F887" s="135">
        <f t="shared" si="13"/>
        <v>0</v>
      </c>
    </row>
    <row r="888" spans="1:6" ht="15.75">
      <c r="A888" s="143" t="s">
        <v>332</v>
      </c>
      <c r="B888" s="113" t="s">
        <v>327</v>
      </c>
      <c r="C888" s="138" t="s">
        <v>1134</v>
      </c>
      <c r="D888" s="134">
        <v>212400</v>
      </c>
      <c r="E888" s="134">
        <v>212400</v>
      </c>
      <c r="F888" s="135">
        <f t="shared" si="13"/>
        <v>0</v>
      </c>
    </row>
    <row r="889" spans="1:6" ht="47.25">
      <c r="A889" s="143" t="s">
        <v>33</v>
      </c>
      <c r="B889" s="113" t="s">
        <v>327</v>
      </c>
      <c r="C889" s="138" t="s">
        <v>1134</v>
      </c>
      <c r="D889" s="134">
        <v>212400</v>
      </c>
      <c r="E889" s="134">
        <v>212400</v>
      </c>
      <c r="F889" s="135">
        <f t="shared" si="13"/>
        <v>0</v>
      </c>
    </row>
    <row r="890" spans="1:6" ht="63">
      <c r="A890" s="143" t="s">
        <v>911</v>
      </c>
      <c r="B890" s="113" t="s">
        <v>327</v>
      </c>
      <c r="C890" s="138" t="s">
        <v>59</v>
      </c>
      <c r="D890" s="134">
        <v>155218</v>
      </c>
      <c r="E890" s="134">
        <v>0</v>
      </c>
      <c r="F890" s="135">
        <f t="shared" si="13"/>
        <v>155218</v>
      </c>
    </row>
    <row r="891" spans="1:6" ht="15.75">
      <c r="A891" s="143" t="s">
        <v>332</v>
      </c>
      <c r="B891" s="113" t="s">
        <v>327</v>
      </c>
      <c r="C891" s="138" t="s">
        <v>60</v>
      </c>
      <c r="D891" s="134">
        <v>155218</v>
      </c>
      <c r="E891" s="134">
        <v>0</v>
      </c>
      <c r="F891" s="135">
        <f t="shared" si="13"/>
        <v>155218</v>
      </c>
    </row>
    <row r="892" spans="1:6" ht="47.25">
      <c r="A892" s="143" t="s">
        <v>33</v>
      </c>
      <c r="B892" s="113" t="s">
        <v>327</v>
      </c>
      <c r="C892" s="138" t="s">
        <v>60</v>
      </c>
      <c r="D892" s="134">
        <v>155218</v>
      </c>
      <c r="E892" s="134">
        <v>0</v>
      </c>
      <c r="F892" s="135">
        <f t="shared" si="13"/>
        <v>155218</v>
      </c>
    </row>
    <row r="893" spans="1:6" ht="47.25">
      <c r="A893" s="143" t="s">
        <v>19</v>
      </c>
      <c r="B893" s="113" t="s">
        <v>327</v>
      </c>
      <c r="C893" s="138" t="s">
        <v>818</v>
      </c>
      <c r="D893" s="134">
        <v>1511666.67</v>
      </c>
      <c r="E893" s="134">
        <v>0</v>
      </c>
      <c r="F893" s="135">
        <f t="shared" si="13"/>
        <v>1511666.67</v>
      </c>
    </row>
    <row r="894" spans="1:6" ht="15.75">
      <c r="A894" s="143" t="s">
        <v>332</v>
      </c>
      <c r="B894" s="113" t="s">
        <v>327</v>
      </c>
      <c r="C894" s="138" t="s">
        <v>819</v>
      </c>
      <c r="D894" s="134">
        <v>1511666.67</v>
      </c>
      <c r="E894" s="134">
        <v>0</v>
      </c>
      <c r="F894" s="135">
        <f t="shared" si="13"/>
        <v>1511666.67</v>
      </c>
    </row>
    <row r="895" spans="1:6" ht="31.5">
      <c r="A895" s="143" t="s">
        <v>495</v>
      </c>
      <c r="B895" s="113" t="s">
        <v>327</v>
      </c>
      <c r="C895" s="138" t="s">
        <v>819</v>
      </c>
      <c r="D895" s="134">
        <v>1511666.67</v>
      </c>
      <c r="E895" s="134">
        <v>0</v>
      </c>
      <c r="F895" s="135">
        <f t="shared" si="13"/>
        <v>1511666.67</v>
      </c>
    </row>
    <row r="896" spans="1:6" ht="31.5">
      <c r="A896" s="143" t="s">
        <v>1023</v>
      </c>
      <c r="B896" s="113" t="s">
        <v>327</v>
      </c>
      <c r="C896" s="138" t="s">
        <v>1135</v>
      </c>
      <c r="D896" s="134">
        <v>380500</v>
      </c>
      <c r="E896" s="134">
        <v>0</v>
      </c>
      <c r="F896" s="135">
        <f t="shared" si="13"/>
        <v>380500</v>
      </c>
    </row>
    <row r="897" spans="1:6" ht="15.75">
      <c r="A897" s="143" t="s">
        <v>332</v>
      </c>
      <c r="B897" s="113" t="s">
        <v>327</v>
      </c>
      <c r="C897" s="138" t="s">
        <v>1136</v>
      </c>
      <c r="D897" s="134">
        <v>380500</v>
      </c>
      <c r="E897" s="134">
        <v>0</v>
      </c>
      <c r="F897" s="135">
        <f t="shared" si="13"/>
        <v>380500</v>
      </c>
    </row>
    <row r="898" spans="1:6" ht="31.5">
      <c r="A898" s="143" t="s">
        <v>495</v>
      </c>
      <c r="B898" s="113" t="s">
        <v>327</v>
      </c>
      <c r="C898" s="138" t="s">
        <v>1136</v>
      </c>
      <c r="D898" s="134">
        <v>380500</v>
      </c>
      <c r="E898" s="134">
        <v>0</v>
      </c>
      <c r="F898" s="135">
        <f t="shared" si="13"/>
        <v>380500</v>
      </c>
    </row>
    <row r="899" spans="1:6" ht="110.25">
      <c r="A899" s="143" t="s">
        <v>648</v>
      </c>
      <c r="B899" s="113" t="s">
        <v>327</v>
      </c>
      <c r="C899" s="138" t="s">
        <v>1137</v>
      </c>
      <c r="D899" s="134">
        <v>39669.71</v>
      </c>
      <c r="E899" s="134">
        <v>0</v>
      </c>
      <c r="F899" s="135">
        <f t="shared" si="13"/>
        <v>39669.71</v>
      </c>
    </row>
    <row r="900" spans="1:6" ht="15.75">
      <c r="A900" s="143" t="s">
        <v>333</v>
      </c>
      <c r="B900" s="113" t="s">
        <v>327</v>
      </c>
      <c r="C900" s="138" t="s">
        <v>1138</v>
      </c>
      <c r="D900" s="134">
        <v>39669.71</v>
      </c>
      <c r="E900" s="134">
        <v>0</v>
      </c>
      <c r="F900" s="135">
        <f t="shared" si="13"/>
        <v>39669.71</v>
      </c>
    </row>
    <row r="901" spans="1:6" ht="47.25">
      <c r="A901" s="143" t="s">
        <v>33</v>
      </c>
      <c r="B901" s="113" t="s">
        <v>327</v>
      </c>
      <c r="C901" s="138" t="s">
        <v>1138</v>
      </c>
      <c r="D901" s="134">
        <v>39669.71</v>
      </c>
      <c r="E901" s="134">
        <v>0</v>
      </c>
      <c r="F901" s="135">
        <f t="shared" si="13"/>
        <v>39669.71</v>
      </c>
    </row>
    <row r="902" spans="1:6" ht="47.25">
      <c r="A902" s="143" t="s">
        <v>239</v>
      </c>
      <c r="B902" s="113" t="s">
        <v>327</v>
      </c>
      <c r="C902" s="138" t="s">
        <v>88</v>
      </c>
      <c r="D902" s="134">
        <v>85000</v>
      </c>
      <c r="E902" s="134">
        <v>0</v>
      </c>
      <c r="F902" s="135">
        <f t="shared" si="13"/>
        <v>85000</v>
      </c>
    </row>
    <row r="903" spans="1:6" ht="15.75">
      <c r="A903" s="143" t="s">
        <v>332</v>
      </c>
      <c r="B903" s="113" t="s">
        <v>327</v>
      </c>
      <c r="C903" s="138" t="s">
        <v>661</v>
      </c>
      <c r="D903" s="134">
        <v>85000</v>
      </c>
      <c r="E903" s="134">
        <v>0</v>
      </c>
      <c r="F903" s="135">
        <f t="shared" si="13"/>
        <v>85000</v>
      </c>
    </row>
    <row r="904" spans="1:6" ht="31.5">
      <c r="A904" s="143" t="s">
        <v>495</v>
      </c>
      <c r="B904" s="113" t="s">
        <v>327</v>
      </c>
      <c r="C904" s="138" t="s">
        <v>661</v>
      </c>
      <c r="D904" s="134">
        <v>85000</v>
      </c>
      <c r="E904" s="134">
        <v>0</v>
      </c>
      <c r="F904" s="135">
        <f t="shared" si="13"/>
        <v>85000</v>
      </c>
    </row>
    <row r="905" spans="1:6" ht="63">
      <c r="A905" s="143" t="s">
        <v>562</v>
      </c>
      <c r="B905" s="113" t="s">
        <v>327</v>
      </c>
      <c r="C905" s="138" t="s">
        <v>231</v>
      </c>
      <c r="D905" s="134">
        <v>785860.68</v>
      </c>
      <c r="E905" s="134">
        <v>246095.28</v>
      </c>
      <c r="F905" s="135">
        <f t="shared" ref="F905:F968" si="14">D905-E905</f>
        <v>539765.4</v>
      </c>
    </row>
    <row r="906" spans="1:6" ht="15.75">
      <c r="A906" s="143" t="s">
        <v>333</v>
      </c>
      <c r="B906" s="113" t="s">
        <v>327</v>
      </c>
      <c r="C906" s="138" t="s">
        <v>506</v>
      </c>
      <c r="D906" s="134">
        <v>20000</v>
      </c>
      <c r="E906" s="134">
        <v>0</v>
      </c>
      <c r="F906" s="135">
        <f t="shared" si="14"/>
        <v>20000</v>
      </c>
    </row>
    <row r="907" spans="1:6" ht="31.5">
      <c r="A907" s="143" t="s">
        <v>495</v>
      </c>
      <c r="B907" s="113" t="s">
        <v>327</v>
      </c>
      <c r="C907" s="138" t="s">
        <v>506</v>
      </c>
      <c r="D907" s="134">
        <v>20000</v>
      </c>
      <c r="E907" s="134">
        <v>0</v>
      </c>
      <c r="F907" s="135">
        <f t="shared" si="14"/>
        <v>20000</v>
      </c>
    </row>
    <row r="908" spans="1:6" ht="15.75">
      <c r="A908" s="143" t="s">
        <v>332</v>
      </c>
      <c r="B908" s="113" t="s">
        <v>327</v>
      </c>
      <c r="C908" s="138" t="s">
        <v>662</v>
      </c>
      <c r="D908" s="134">
        <v>765860.68</v>
      </c>
      <c r="E908" s="134">
        <v>246095.28</v>
      </c>
      <c r="F908" s="135">
        <f t="shared" si="14"/>
        <v>519765.4</v>
      </c>
    </row>
    <row r="909" spans="1:6" ht="31.5">
      <c r="A909" s="143" t="s">
        <v>495</v>
      </c>
      <c r="B909" s="113" t="s">
        <v>327</v>
      </c>
      <c r="C909" s="138" t="s">
        <v>662</v>
      </c>
      <c r="D909" s="134">
        <v>765860.68</v>
      </c>
      <c r="E909" s="134">
        <v>246095.28</v>
      </c>
      <c r="F909" s="135">
        <f t="shared" si="14"/>
        <v>519765.4</v>
      </c>
    </row>
    <row r="910" spans="1:6" ht="15.75">
      <c r="A910" s="148" t="s">
        <v>700</v>
      </c>
      <c r="B910" s="116" t="s">
        <v>327</v>
      </c>
      <c r="C910" s="149" t="s">
        <v>1270</v>
      </c>
      <c r="D910" s="150">
        <v>19808560.949999999</v>
      </c>
      <c r="E910" s="150">
        <v>7041381.3700000001</v>
      </c>
      <c r="F910" s="151">
        <f t="shared" si="14"/>
        <v>12767179.579999998</v>
      </c>
    </row>
    <row r="911" spans="1:6" ht="31.5">
      <c r="A911" s="143" t="s">
        <v>343</v>
      </c>
      <c r="B911" s="113" t="s">
        <v>327</v>
      </c>
      <c r="C911" s="138" t="s">
        <v>1271</v>
      </c>
      <c r="D911" s="134">
        <v>2341024.9900000002</v>
      </c>
      <c r="E911" s="134">
        <v>954007.39</v>
      </c>
      <c r="F911" s="135">
        <f t="shared" si="14"/>
        <v>1387017.6</v>
      </c>
    </row>
    <row r="912" spans="1:6" ht="31.5">
      <c r="A912" s="143" t="s">
        <v>410</v>
      </c>
      <c r="B912" s="113" t="s">
        <v>327</v>
      </c>
      <c r="C912" s="138" t="s">
        <v>663</v>
      </c>
      <c r="D912" s="134">
        <v>2298131.62</v>
      </c>
      <c r="E912" s="134">
        <v>926807.39</v>
      </c>
      <c r="F912" s="135">
        <f t="shared" si="14"/>
        <v>1371324.23</v>
      </c>
    </row>
    <row r="913" spans="1:6" ht="15.75">
      <c r="A913" s="143" t="s">
        <v>510</v>
      </c>
      <c r="B913" s="113" t="s">
        <v>327</v>
      </c>
      <c r="C913" s="138" t="s">
        <v>663</v>
      </c>
      <c r="D913" s="134">
        <v>1737639.43</v>
      </c>
      <c r="E913" s="134">
        <v>766050.81</v>
      </c>
      <c r="F913" s="135">
        <f t="shared" si="14"/>
        <v>971588.61999999988</v>
      </c>
    </row>
    <row r="914" spans="1:6" ht="15.75">
      <c r="A914" s="143" t="s">
        <v>513</v>
      </c>
      <c r="B914" s="113" t="s">
        <v>327</v>
      </c>
      <c r="C914" s="138" t="s">
        <v>663</v>
      </c>
      <c r="D914" s="134">
        <v>4800</v>
      </c>
      <c r="E914" s="134">
        <v>1500</v>
      </c>
      <c r="F914" s="135">
        <f t="shared" si="14"/>
        <v>3300</v>
      </c>
    </row>
    <row r="915" spans="1:6" ht="15.75">
      <c r="A915" s="143" t="s">
        <v>511</v>
      </c>
      <c r="B915" s="113" t="s">
        <v>327</v>
      </c>
      <c r="C915" s="138" t="s">
        <v>663</v>
      </c>
      <c r="D915" s="134">
        <v>528252.18999999994</v>
      </c>
      <c r="E915" s="134">
        <v>146456.57999999999</v>
      </c>
      <c r="F915" s="135">
        <f t="shared" si="14"/>
        <v>381795.61</v>
      </c>
    </row>
    <row r="916" spans="1:6" ht="15.75">
      <c r="A916" s="143" t="s">
        <v>514</v>
      </c>
      <c r="B916" s="113" t="s">
        <v>327</v>
      </c>
      <c r="C916" s="138" t="s">
        <v>663</v>
      </c>
      <c r="D916" s="134">
        <v>15900</v>
      </c>
      <c r="E916" s="134">
        <v>12800</v>
      </c>
      <c r="F916" s="135">
        <f t="shared" si="14"/>
        <v>3100</v>
      </c>
    </row>
    <row r="917" spans="1:6" ht="31.5">
      <c r="A917" s="143" t="s">
        <v>512</v>
      </c>
      <c r="B917" s="113" t="s">
        <v>327</v>
      </c>
      <c r="C917" s="138" t="s">
        <v>663</v>
      </c>
      <c r="D917" s="134">
        <v>11540</v>
      </c>
      <c r="E917" s="134">
        <v>0</v>
      </c>
      <c r="F917" s="135">
        <f t="shared" si="14"/>
        <v>11540</v>
      </c>
    </row>
    <row r="918" spans="1:6" ht="31.5">
      <c r="A918" s="143" t="s">
        <v>411</v>
      </c>
      <c r="B918" s="113" t="s">
        <v>327</v>
      </c>
      <c r="C918" s="138" t="s">
        <v>373</v>
      </c>
      <c r="D918" s="134">
        <v>22893.37</v>
      </c>
      <c r="E918" s="134">
        <v>7200</v>
      </c>
      <c r="F918" s="135">
        <f t="shared" si="14"/>
        <v>15693.369999999999</v>
      </c>
    </row>
    <row r="919" spans="1:6" ht="15.75">
      <c r="A919" s="143" t="s">
        <v>514</v>
      </c>
      <c r="B919" s="113" t="s">
        <v>327</v>
      </c>
      <c r="C919" s="138" t="s">
        <v>373</v>
      </c>
      <c r="D919" s="134">
        <v>22893.37</v>
      </c>
      <c r="E919" s="134">
        <v>7200</v>
      </c>
      <c r="F919" s="135">
        <f t="shared" si="14"/>
        <v>15693.369999999999</v>
      </c>
    </row>
    <row r="920" spans="1:6" ht="15.75">
      <c r="A920" s="143" t="s">
        <v>564</v>
      </c>
      <c r="B920" s="113" t="s">
        <v>327</v>
      </c>
      <c r="C920" s="138" t="s">
        <v>899</v>
      </c>
      <c r="D920" s="134">
        <v>20000</v>
      </c>
      <c r="E920" s="134">
        <v>20000</v>
      </c>
      <c r="F920" s="135">
        <f t="shared" si="14"/>
        <v>0</v>
      </c>
    </row>
    <row r="921" spans="1:6" ht="15.75">
      <c r="A921" s="143" t="s">
        <v>577</v>
      </c>
      <c r="B921" s="113" t="s">
        <v>327</v>
      </c>
      <c r="C921" s="138" t="s">
        <v>899</v>
      </c>
      <c r="D921" s="134">
        <v>20000</v>
      </c>
      <c r="E921" s="134">
        <v>20000</v>
      </c>
      <c r="F921" s="135">
        <f t="shared" si="14"/>
        <v>0</v>
      </c>
    </row>
    <row r="922" spans="1:6" ht="47.25">
      <c r="A922" s="143" t="s">
        <v>1024</v>
      </c>
      <c r="B922" s="113" t="s">
        <v>327</v>
      </c>
      <c r="C922" s="138" t="s">
        <v>32</v>
      </c>
      <c r="D922" s="134">
        <v>17467535.960000001</v>
      </c>
      <c r="E922" s="134">
        <v>6087373.9800000004</v>
      </c>
      <c r="F922" s="135">
        <f t="shared" si="14"/>
        <v>11380161.98</v>
      </c>
    </row>
    <row r="923" spans="1:6" ht="15.75">
      <c r="A923" s="143" t="s">
        <v>413</v>
      </c>
      <c r="B923" s="113" t="s">
        <v>327</v>
      </c>
      <c r="C923" s="138" t="s">
        <v>664</v>
      </c>
      <c r="D923" s="134">
        <v>15306459.59</v>
      </c>
      <c r="E923" s="134">
        <v>5612658.4100000001</v>
      </c>
      <c r="F923" s="135">
        <f t="shared" si="14"/>
        <v>9693801.1799999997</v>
      </c>
    </row>
    <row r="924" spans="1:6" ht="15.75">
      <c r="A924" s="143" t="s">
        <v>510</v>
      </c>
      <c r="B924" s="113" t="s">
        <v>327</v>
      </c>
      <c r="C924" s="138" t="s">
        <v>664</v>
      </c>
      <c r="D924" s="134">
        <v>11708113.359999999</v>
      </c>
      <c r="E924" s="134">
        <v>4597375.93</v>
      </c>
      <c r="F924" s="135">
        <f t="shared" si="14"/>
        <v>7110737.4299999997</v>
      </c>
    </row>
    <row r="925" spans="1:6" ht="15.75">
      <c r="A925" s="143" t="s">
        <v>511</v>
      </c>
      <c r="B925" s="113" t="s">
        <v>327</v>
      </c>
      <c r="C925" s="138" t="s">
        <v>664</v>
      </c>
      <c r="D925" s="134">
        <v>3550346.23</v>
      </c>
      <c r="E925" s="134">
        <v>1010538.1</v>
      </c>
      <c r="F925" s="135">
        <f t="shared" si="14"/>
        <v>2539808.13</v>
      </c>
    </row>
    <row r="926" spans="1:6" ht="31.5">
      <c r="A926" s="143" t="s">
        <v>512</v>
      </c>
      <c r="B926" s="113" t="s">
        <v>327</v>
      </c>
      <c r="C926" s="138" t="s">
        <v>664</v>
      </c>
      <c r="D926" s="134">
        <v>48000</v>
      </c>
      <c r="E926" s="134">
        <v>4744.38</v>
      </c>
      <c r="F926" s="135">
        <f t="shared" si="14"/>
        <v>43255.62</v>
      </c>
    </row>
    <row r="927" spans="1:6" ht="31.5">
      <c r="A927" s="143" t="s">
        <v>411</v>
      </c>
      <c r="B927" s="113" t="s">
        <v>327</v>
      </c>
      <c r="C927" s="138" t="s">
        <v>780</v>
      </c>
      <c r="D927" s="134">
        <v>2157072.37</v>
      </c>
      <c r="E927" s="134">
        <v>472668.57</v>
      </c>
      <c r="F927" s="135">
        <f t="shared" si="14"/>
        <v>1684403.8</v>
      </c>
    </row>
    <row r="928" spans="1:6" ht="15.75">
      <c r="A928" s="143" t="s">
        <v>825</v>
      </c>
      <c r="B928" s="113" t="s">
        <v>327</v>
      </c>
      <c r="C928" s="138" t="s">
        <v>780</v>
      </c>
      <c r="D928" s="134">
        <v>56313.29</v>
      </c>
      <c r="E928" s="134">
        <v>17562.990000000002</v>
      </c>
      <c r="F928" s="135">
        <f t="shared" si="14"/>
        <v>38750.300000000003</v>
      </c>
    </row>
    <row r="929" spans="1:6" ht="15.75">
      <c r="A929" s="143" t="s">
        <v>828</v>
      </c>
      <c r="B929" s="113" t="s">
        <v>327</v>
      </c>
      <c r="C929" s="138" t="s">
        <v>780</v>
      </c>
      <c r="D929" s="134">
        <v>218443.72</v>
      </c>
      <c r="E929" s="134">
        <v>68978.880000000005</v>
      </c>
      <c r="F929" s="135">
        <f t="shared" si="14"/>
        <v>149464.84</v>
      </c>
    </row>
    <row r="930" spans="1:6" ht="15.75">
      <c r="A930" s="143" t="s">
        <v>923</v>
      </c>
      <c r="B930" s="113" t="s">
        <v>327</v>
      </c>
      <c r="C930" s="138" t="s">
        <v>780</v>
      </c>
      <c r="D930" s="134">
        <v>179440.05</v>
      </c>
      <c r="E930" s="134">
        <v>24521.279999999999</v>
      </c>
      <c r="F930" s="135">
        <f t="shared" si="14"/>
        <v>154918.76999999999</v>
      </c>
    </row>
    <row r="931" spans="1:6" ht="15.75">
      <c r="A931" s="143" t="s">
        <v>514</v>
      </c>
      <c r="B931" s="113" t="s">
        <v>327</v>
      </c>
      <c r="C931" s="138" t="s">
        <v>780</v>
      </c>
      <c r="D931" s="134">
        <v>642393.48</v>
      </c>
      <c r="E931" s="134">
        <v>67584</v>
      </c>
      <c r="F931" s="135">
        <f t="shared" si="14"/>
        <v>574809.48</v>
      </c>
    </row>
    <row r="932" spans="1:6" ht="15.75">
      <c r="A932" s="143" t="s">
        <v>322</v>
      </c>
      <c r="B932" s="113" t="s">
        <v>327</v>
      </c>
      <c r="C932" s="138" t="s">
        <v>780</v>
      </c>
      <c r="D932" s="134">
        <v>319995.3</v>
      </c>
      <c r="E932" s="134">
        <v>22150</v>
      </c>
      <c r="F932" s="135">
        <f t="shared" si="14"/>
        <v>297845.3</v>
      </c>
    </row>
    <row r="933" spans="1:6" ht="15.75">
      <c r="A933" s="143" t="s">
        <v>318</v>
      </c>
      <c r="B933" s="113" t="s">
        <v>327</v>
      </c>
      <c r="C933" s="138" t="s">
        <v>780</v>
      </c>
      <c r="D933" s="134">
        <v>21632.67</v>
      </c>
      <c r="E933" s="134">
        <v>0</v>
      </c>
      <c r="F933" s="135">
        <f t="shared" si="14"/>
        <v>21632.67</v>
      </c>
    </row>
    <row r="934" spans="1:6" ht="15.75">
      <c r="A934" s="143" t="s">
        <v>556</v>
      </c>
      <c r="B934" s="113" t="s">
        <v>327</v>
      </c>
      <c r="C934" s="138" t="s">
        <v>780</v>
      </c>
      <c r="D934" s="134">
        <v>186067.07</v>
      </c>
      <c r="E934" s="134">
        <v>60115</v>
      </c>
      <c r="F934" s="135">
        <f t="shared" si="14"/>
        <v>125952.07</v>
      </c>
    </row>
    <row r="935" spans="1:6" ht="15.75">
      <c r="A935" s="143" t="s">
        <v>827</v>
      </c>
      <c r="B935" s="113" t="s">
        <v>327</v>
      </c>
      <c r="C935" s="138" t="s">
        <v>780</v>
      </c>
      <c r="D935" s="134">
        <v>517786.79</v>
      </c>
      <c r="E935" s="134">
        <v>211756.42</v>
      </c>
      <c r="F935" s="135">
        <f t="shared" si="14"/>
        <v>306030.37</v>
      </c>
    </row>
    <row r="936" spans="1:6" ht="31.5">
      <c r="A936" s="143" t="s">
        <v>275</v>
      </c>
      <c r="B936" s="113" t="s">
        <v>327</v>
      </c>
      <c r="C936" s="138" t="s">
        <v>780</v>
      </c>
      <c r="D936" s="134">
        <v>15000</v>
      </c>
      <c r="E936" s="134">
        <v>0</v>
      </c>
      <c r="F936" s="135">
        <f t="shared" si="14"/>
        <v>15000</v>
      </c>
    </row>
    <row r="937" spans="1:6" ht="15.75">
      <c r="A937" s="143" t="s">
        <v>412</v>
      </c>
      <c r="B937" s="113" t="s">
        <v>327</v>
      </c>
      <c r="C937" s="138" t="s">
        <v>781</v>
      </c>
      <c r="D937" s="134">
        <v>4004</v>
      </c>
      <c r="E937" s="134">
        <v>2047</v>
      </c>
      <c r="F937" s="135">
        <f t="shared" si="14"/>
        <v>1957</v>
      </c>
    </row>
    <row r="938" spans="1:6" ht="15.75">
      <c r="A938" s="143" t="s">
        <v>276</v>
      </c>
      <c r="B938" s="113" t="s">
        <v>327</v>
      </c>
      <c r="C938" s="138" t="s">
        <v>781</v>
      </c>
      <c r="D938" s="134">
        <v>3904</v>
      </c>
      <c r="E938" s="134">
        <v>2047</v>
      </c>
      <c r="F938" s="135">
        <f t="shared" si="14"/>
        <v>1857</v>
      </c>
    </row>
    <row r="939" spans="1:6" ht="31.5">
      <c r="A939" s="143" t="s">
        <v>319</v>
      </c>
      <c r="B939" s="113" t="s">
        <v>327</v>
      </c>
      <c r="C939" s="138" t="s">
        <v>781</v>
      </c>
      <c r="D939" s="134">
        <v>100</v>
      </c>
      <c r="E939" s="134">
        <v>0</v>
      </c>
      <c r="F939" s="135">
        <f t="shared" si="14"/>
        <v>100</v>
      </c>
    </row>
    <row r="940" spans="1:6" ht="15.75">
      <c r="A940" s="148" t="s">
        <v>1025</v>
      </c>
      <c r="B940" s="116" t="s">
        <v>327</v>
      </c>
      <c r="C940" s="149" t="s">
        <v>243</v>
      </c>
      <c r="D940" s="150">
        <v>5642891.5800000001</v>
      </c>
      <c r="E940" s="150">
        <v>1322264.42</v>
      </c>
      <c r="F940" s="151">
        <f t="shared" si="14"/>
        <v>4320627.16</v>
      </c>
    </row>
    <row r="941" spans="1:6" ht="15.75">
      <c r="A941" s="148" t="s">
        <v>1281</v>
      </c>
      <c r="B941" s="116" t="s">
        <v>327</v>
      </c>
      <c r="C941" s="149" t="s">
        <v>244</v>
      </c>
      <c r="D941" s="150">
        <v>5634467.5800000001</v>
      </c>
      <c r="E941" s="150">
        <v>1322264.42</v>
      </c>
      <c r="F941" s="151">
        <f t="shared" si="14"/>
        <v>4312203.16</v>
      </c>
    </row>
    <row r="942" spans="1:6" ht="47.25">
      <c r="A942" s="148" t="s">
        <v>1004</v>
      </c>
      <c r="B942" s="116" t="s">
        <v>327</v>
      </c>
      <c r="C942" s="149" t="s">
        <v>245</v>
      </c>
      <c r="D942" s="150">
        <v>4958377.9800000004</v>
      </c>
      <c r="E942" s="150">
        <v>1096901.22</v>
      </c>
      <c r="F942" s="151">
        <f t="shared" si="14"/>
        <v>3861476.7600000007</v>
      </c>
    </row>
    <row r="943" spans="1:6" ht="15.75">
      <c r="A943" s="143" t="s">
        <v>1026</v>
      </c>
      <c r="B943" s="113" t="s">
        <v>327</v>
      </c>
      <c r="C943" s="138" t="s">
        <v>1139</v>
      </c>
      <c r="D943" s="134">
        <v>68400</v>
      </c>
      <c r="E943" s="134">
        <v>0</v>
      </c>
      <c r="F943" s="135">
        <f t="shared" si="14"/>
        <v>68400</v>
      </c>
    </row>
    <row r="944" spans="1:6" ht="31.5">
      <c r="A944" s="143" t="s">
        <v>410</v>
      </c>
      <c r="B944" s="113" t="s">
        <v>327</v>
      </c>
      <c r="C944" s="138" t="s">
        <v>1140</v>
      </c>
      <c r="D944" s="134">
        <v>68400</v>
      </c>
      <c r="E944" s="134">
        <v>0</v>
      </c>
      <c r="F944" s="135">
        <f t="shared" si="14"/>
        <v>68400</v>
      </c>
    </row>
    <row r="945" spans="1:6" ht="15.75">
      <c r="A945" s="143" t="s">
        <v>514</v>
      </c>
      <c r="B945" s="113" t="s">
        <v>327</v>
      </c>
      <c r="C945" s="138" t="s">
        <v>1140</v>
      </c>
      <c r="D945" s="134">
        <v>68400</v>
      </c>
      <c r="E945" s="134">
        <v>0</v>
      </c>
      <c r="F945" s="135">
        <f t="shared" si="14"/>
        <v>68400</v>
      </c>
    </row>
    <row r="946" spans="1:6" ht="15.75">
      <c r="A946" s="143" t="s">
        <v>1027</v>
      </c>
      <c r="B946" s="113" t="s">
        <v>327</v>
      </c>
      <c r="C946" s="138" t="s">
        <v>1141</v>
      </c>
      <c r="D946" s="134">
        <v>2633396.98</v>
      </c>
      <c r="E946" s="134">
        <v>0</v>
      </c>
      <c r="F946" s="135">
        <f t="shared" si="14"/>
        <v>2633396.98</v>
      </c>
    </row>
    <row r="947" spans="1:6" ht="31.5">
      <c r="A947" s="143" t="s">
        <v>410</v>
      </c>
      <c r="B947" s="113" t="s">
        <v>327</v>
      </c>
      <c r="C947" s="138" t="s">
        <v>1142</v>
      </c>
      <c r="D947" s="134">
        <v>2633396.98</v>
      </c>
      <c r="E947" s="134">
        <v>0</v>
      </c>
      <c r="F947" s="135">
        <f t="shared" si="14"/>
        <v>2633396.98</v>
      </c>
    </row>
    <row r="948" spans="1:6" ht="15.75">
      <c r="A948" s="143" t="s">
        <v>510</v>
      </c>
      <c r="B948" s="113" t="s">
        <v>327</v>
      </c>
      <c r="C948" s="138" t="s">
        <v>1142</v>
      </c>
      <c r="D948" s="134">
        <v>2022700</v>
      </c>
      <c r="E948" s="134">
        <v>0</v>
      </c>
      <c r="F948" s="135">
        <f t="shared" si="14"/>
        <v>2022700</v>
      </c>
    </row>
    <row r="949" spans="1:6" ht="15.75">
      <c r="A949" s="143" t="s">
        <v>511</v>
      </c>
      <c r="B949" s="113" t="s">
        <v>327</v>
      </c>
      <c r="C949" s="138" t="s">
        <v>1142</v>
      </c>
      <c r="D949" s="134">
        <v>610696.98</v>
      </c>
      <c r="E949" s="134">
        <v>0</v>
      </c>
      <c r="F949" s="135">
        <f t="shared" si="14"/>
        <v>610696.98</v>
      </c>
    </row>
    <row r="950" spans="1:6" ht="31.5">
      <c r="A950" s="143" t="s">
        <v>343</v>
      </c>
      <c r="B950" s="113" t="s">
        <v>327</v>
      </c>
      <c r="C950" s="138" t="s">
        <v>368</v>
      </c>
      <c r="D950" s="134">
        <v>2256581</v>
      </c>
      <c r="E950" s="134">
        <v>1096901.22</v>
      </c>
      <c r="F950" s="135">
        <f t="shared" si="14"/>
        <v>1159679.78</v>
      </c>
    </row>
    <row r="951" spans="1:6" ht="31.5">
      <c r="A951" s="143" t="s">
        <v>410</v>
      </c>
      <c r="B951" s="113" t="s">
        <v>327</v>
      </c>
      <c r="C951" s="138" t="s">
        <v>782</v>
      </c>
      <c r="D951" s="134">
        <v>2014931</v>
      </c>
      <c r="E951" s="134">
        <v>1045684.46</v>
      </c>
      <c r="F951" s="135">
        <f t="shared" si="14"/>
        <v>969246.54</v>
      </c>
    </row>
    <row r="952" spans="1:6" ht="15.75">
      <c r="A952" s="143" t="s">
        <v>510</v>
      </c>
      <c r="B952" s="113" t="s">
        <v>327</v>
      </c>
      <c r="C952" s="138" t="s">
        <v>782</v>
      </c>
      <c r="D952" s="134">
        <v>1521600</v>
      </c>
      <c r="E952" s="134">
        <v>832708.49</v>
      </c>
      <c r="F952" s="135">
        <f t="shared" si="14"/>
        <v>688891.51</v>
      </c>
    </row>
    <row r="953" spans="1:6" ht="15.75">
      <c r="A953" s="143" t="s">
        <v>513</v>
      </c>
      <c r="B953" s="113" t="s">
        <v>327</v>
      </c>
      <c r="C953" s="138" t="s">
        <v>782</v>
      </c>
      <c r="D953" s="134">
        <v>1500</v>
      </c>
      <c r="E953" s="134">
        <v>0</v>
      </c>
      <c r="F953" s="135">
        <f t="shared" si="14"/>
        <v>1500</v>
      </c>
    </row>
    <row r="954" spans="1:6" ht="15.75">
      <c r="A954" s="143" t="s">
        <v>511</v>
      </c>
      <c r="B954" s="113" t="s">
        <v>327</v>
      </c>
      <c r="C954" s="138" t="s">
        <v>782</v>
      </c>
      <c r="D954" s="134">
        <v>462520</v>
      </c>
      <c r="E954" s="134">
        <v>212975.97</v>
      </c>
      <c r="F954" s="135">
        <f t="shared" si="14"/>
        <v>249544.03</v>
      </c>
    </row>
    <row r="955" spans="1:6" ht="15.75">
      <c r="A955" s="143" t="s">
        <v>514</v>
      </c>
      <c r="B955" s="113" t="s">
        <v>327</v>
      </c>
      <c r="C955" s="138" t="s">
        <v>782</v>
      </c>
      <c r="D955" s="134">
        <v>19311</v>
      </c>
      <c r="E955" s="134">
        <v>0</v>
      </c>
      <c r="F955" s="135">
        <f t="shared" si="14"/>
        <v>19311</v>
      </c>
    </row>
    <row r="956" spans="1:6" ht="31.5">
      <c r="A956" s="143" t="s">
        <v>512</v>
      </c>
      <c r="B956" s="113" t="s">
        <v>327</v>
      </c>
      <c r="C956" s="138" t="s">
        <v>782</v>
      </c>
      <c r="D956" s="134">
        <v>10000</v>
      </c>
      <c r="E956" s="134">
        <v>0</v>
      </c>
      <c r="F956" s="135">
        <f t="shared" si="14"/>
        <v>10000</v>
      </c>
    </row>
    <row r="957" spans="1:6" ht="31.5">
      <c r="A957" s="143" t="s">
        <v>411</v>
      </c>
      <c r="B957" s="113" t="s">
        <v>327</v>
      </c>
      <c r="C957" s="138" t="s">
        <v>783</v>
      </c>
      <c r="D957" s="134">
        <v>241650</v>
      </c>
      <c r="E957" s="134">
        <v>51216.76</v>
      </c>
      <c r="F957" s="135">
        <f t="shared" si="14"/>
        <v>190433.24</v>
      </c>
    </row>
    <row r="958" spans="1:6" ht="15.75">
      <c r="A958" s="143" t="s">
        <v>825</v>
      </c>
      <c r="B958" s="113" t="s">
        <v>327</v>
      </c>
      <c r="C958" s="138" t="s">
        <v>783</v>
      </c>
      <c r="D958" s="134">
        <v>26381</v>
      </c>
      <c r="E958" s="134">
        <v>5373.76</v>
      </c>
      <c r="F958" s="135">
        <f t="shared" si="14"/>
        <v>21007.239999999998</v>
      </c>
    </row>
    <row r="959" spans="1:6" ht="15.75">
      <c r="A959" s="143" t="s">
        <v>923</v>
      </c>
      <c r="B959" s="113" t="s">
        <v>327</v>
      </c>
      <c r="C959" s="138" t="s">
        <v>783</v>
      </c>
      <c r="D959" s="134">
        <v>14559</v>
      </c>
      <c r="E959" s="134">
        <v>0</v>
      </c>
      <c r="F959" s="135">
        <f t="shared" si="14"/>
        <v>14559</v>
      </c>
    </row>
    <row r="960" spans="1:6" ht="15.75">
      <c r="A960" s="143" t="s">
        <v>514</v>
      </c>
      <c r="B960" s="113" t="s">
        <v>327</v>
      </c>
      <c r="C960" s="138" t="s">
        <v>783</v>
      </c>
      <c r="D960" s="134">
        <v>114179</v>
      </c>
      <c r="E960" s="134">
        <v>45843</v>
      </c>
      <c r="F960" s="135">
        <f t="shared" si="14"/>
        <v>68336</v>
      </c>
    </row>
    <row r="961" spans="1:6" ht="15.75">
      <c r="A961" s="143" t="s">
        <v>322</v>
      </c>
      <c r="B961" s="113" t="s">
        <v>327</v>
      </c>
      <c r="C961" s="138" t="s">
        <v>783</v>
      </c>
      <c r="D961" s="134">
        <v>1951</v>
      </c>
      <c r="E961" s="134">
        <v>0</v>
      </c>
      <c r="F961" s="135">
        <f t="shared" si="14"/>
        <v>1951</v>
      </c>
    </row>
    <row r="962" spans="1:6" ht="15.75">
      <c r="A962" s="143" t="s">
        <v>827</v>
      </c>
      <c r="B962" s="113" t="s">
        <v>327</v>
      </c>
      <c r="C962" s="138" t="s">
        <v>783</v>
      </c>
      <c r="D962" s="134">
        <v>79797</v>
      </c>
      <c r="E962" s="134">
        <v>0</v>
      </c>
      <c r="F962" s="135">
        <f t="shared" si="14"/>
        <v>79797</v>
      </c>
    </row>
    <row r="963" spans="1:6" ht="31.5">
      <c r="A963" s="143" t="s">
        <v>275</v>
      </c>
      <c r="B963" s="113" t="s">
        <v>327</v>
      </c>
      <c r="C963" s="138" t="s">
        <v>783</v>
      </c>
      <c r="D963" s="134">
        <v>4783</v>
      </c>
      <c r="E963" s="134">
        <v>0</v>
      </c>
      <c r="F963" s="135">
        <f t="shared" si="14"/>
        <v>4783</v>
      </c>
    </row>
    <row r="964" spans="1:6" ht="15.75">
      <c r="A964" s="148" t="s">
        <v>673</v>
      </c>
      <c r="B964" s="116" t="s">
        <v>327</v>
      </c>
      <c r="C964" s="149" t="s">
        <v>179</v>
      </c>
      <c r="D964" s="150">
        <v>676089.6</v>
      </c>
      <c r="E964" s="150">
        <v>225363.20000000001</v>
      </c>
      <c r="F964" s="151">
        <f t="shared" si="14"/>
        <v>450726.39999999997</v>
      </c>
    </row>
    <row r="965" spans="1:6" ht="78.75">
      <c r="A965" s="143" t="s">
        <v>833</v>
      </c>
      <c r="B965" s="113" t="s">
        <v>327</v>
      </c>
      <c r="C965" s="138" t="s">
        <v>180</v>
      </c>
      <c r="D965" s="134">
        <v>676089.6</v>
      </c>
      <c r="E965" s="134">
        <v>225363.20000000001</v>
      </c>
      <c r="F965" s="135">
        <f t="shared" si="14"/>
        <v>450726.39999999997</v>
      </c>
    </row>
    <row r="966" spans="1:6" ht="31.5">
      <c r="A966" s="143" t="s">
        <v>414</v>
      </c>
      <c r="B966" s="113" t="s">
        <v>327</v>
      </c>
      <c r="C966" s="138" t="s">
        <v>262</v>
      </c>
      <c r="D966" s="134">
        <v>676089.6</v>
      </c>
      <c r="E966" s="134">
        <v>225363.20000000001</v>
      </c>
      <c r="F966" s="135">
        <f t="shared" si="14"/>
        <v>450726.39999999997</v>
      </c>
    </row>
    <row r="967" spans="1:6" ht="31.5">
      <c r="A967" s="143" t="s">
        <v>554</v>
      </c>
      <c r="B967" s="113" t="s">
        <v>327</v>
      </c>
      <c r="C967" s="138" t="s">
        <v>262</v>
      </c>
      <c r="D967" s="134">
        <v>676089.6</v>
      </c>
      <c r="E967" s="134">
        <v>225363.20000000001</v>
      </c>
      <c r="F967" s="135">
        <f t="shared" si="14"/>
        <v>450726.39999999997</v>
      </c>
    </row>
    <row r="968" spans="1:6" ht="15.75">
      <c r="A968" s="148" t="s">
        <v>387</v>
      </c>
      <c r="B968" s="116" t="s">
        <v>327</v>
      </c>
      <c r="C968" s="149" t="s">
        <v>1143</v>
      </c>
      <c r="D968" s="150">
        <v>8424</v>
      </c>
      <c r="E968" s="150">
        <v>0</v>
      </c>
      <c r="F968" s="151">
        <f t="shared" si="14"/>
        <v>8424</v>
      </c>
    </row>
    <row r="969" spans="1:6" ht="31.5">
      <c r="A969" s="148" t="s">
        <v>1254</v>
      </c>
      <c r="B969" s="116" t="s">
        <v>327</v>
      </c>
      <c r="C969" s="149" t="s">
        <v>1144</v>
      </c>
      <c r="D969" s="150">
        <v>8424</v>
      </c>
      <c r="E969" s="150">
        <v>0</v>
      </c>
      <c r="F969" s="151">
        <f t="shared" ref="F969:F1032" si="15">D969-E969</f>
        <v>8424</v>
      </c>
    </row>
    <row r="970" spans="1:6" ht="31.5">
      <c r="A970" s="143" t="s">
        <v>343</v>
      </c>
      <c r="B970" s="113" t="s">
        <v>327</v>
      </c>
      <c r="C970" s="138" t="s">
        <v>1145</v>
      </c>
      <c r="D970" s="134">
        <v>8424</v>
      </c>
      <c r="E970" s="134">
        <v>0</v>
      </c>
      <c r="F970" s="135">
        <f t="shared" si="15"/>
        <v>8424</v>
      </c>
    </row>
    <row r="971" spans="1:6" ht="31.5">
      <c r="A971" s="143" t="s">
        <v>411</v>
      </c>
      <c r="B971" s="113" t="s">
        <v>327</v>
      </c>
      <c r="C971" s="138" t="s">
        <v>1146</v>
      </c>
      <c r="D971" s="134">
        <v>8424</v>
      </c>
      <c r="E971" s="134">
        <v>0</v>
      </c>
      <c r="F971" s="135">
        <f t="shared" si="15"/>
        <v>8424</v>
      </c>
    </row>
    <row r="972" spans="1:6" ht="15.75">
      <c r="A972" s="143" t="s">
        <v>514</v>
      </c>
      <c r="B972" s="113" t="s">
        <v>327</v>
      </c>
      <c r="C972" s="138" t="s">
        <v>1146</v>
      </c>
      <c r="D972" s="134">
        <v>8424</v>
      </c>
      <c r="E972" s="134">
        <v>0</v>
      </c>
      <c r="F972" s="135">
        <f t="shared" si="15"/>
        <v>8424</v>
      </c>
    </row>
    <row r="973" spans="1:6" ht="15.75">
      <c r="A973" s="148" t="s">
        <v>1028</v>
      </c>
      <c r="B973" s="116" t="s">
        <v>327</v>
      </c>
      <c r="C973" s="149" t="s">
        <v>369</v>
      </c>
      <c r="D973" s="150">
        <v>5943246.0599999996</v>
      </c>
      <c r="E973" s="150">
        <v>2488855.91</v>
      </c>
      <c r="F973" s="151">
        <f t="shared" si="15"/>
        <v>3454390.1499999994</v>
      </c>
    </row>
    <row r="974" spans="1:6" ht="15.75">
      <c r="A974" s="148" t="s">
        <v>1281</v>
      </c>
      <c r="B974" s="116" t="s">
        <v>327</v>
      </c>
      <c r="C974" s="149" t="s">
        <v>370</v>
      </c>
      <c r="D974" s="150">
        <v>5901785.0599999996</v>
      </c>
      <c r="E974" s="150">
        <v>2488855.91</v>
      </c>
      <c r="F974" s="151">
        <f t="shared" si="15"/>
        <v>3412929.1499999994</v>
      </c>
    </row>
    <row r="975" spans="1:6" ht="47.25">
      <c r="A975" s="148" t="s">
        <v>568</v>
      </c>
      <c r="B975" s="116" t="s">
        <v>327</v>
      </c>
      <c r="C975" s="149" t="s">
        <v>371</v>
      </c>
      <c r="D975" s="150">
        <v>4876478.18</v>
      </c>
      <c r="E975" s="150">
        <v>2147086.9500000002</v>
      </c>
      <c r="F975" s="151">
        <f t="shared" si="15"/>
        <v>2729391.2299999995</v>
      </c>
    </row>
    <row r="976" spans="1:6" ht="31.5">
      <c r="A976" s="143" t="s">
        <v>1029</v>
      </c>
      <c r="B976" s="113" t="s">
        <v>327</v>
      </c>
      <c r="C976" s="138" t="s">
        <v>372</v>
      </c>
      <c r="D976" s="134">
        <v>1156121.18</v>
      </c>
      <c r="E976" s="134">
        <v>608434.67000000004</v>
      </c>
      <c r="F976" s="135">
        <f t="shared" si="15"/>
        <v>547686.50999999989</v>
      </c>
    </row>
    <row r="977" spans="1:6" ht="31.5">
      <c r="A977" s="143" t="s">
        <v>410</v>
      </c>
      <c r="B977" s="113" t="s">
        <v>327</v>
      </c>
      <c r="C977" s="138" t="s">
        <v>263</v>
      </c>
      <c r="D977" s="134">
        <v>1156121.18</v>
      </c>
      <c r="E977" s="134">
        <v>608434.67000000004</v>
      </c>
      <c r="F977" s="135">
        <f t="shared" si="15"/>
        <v>547686.50999999989</v>
      </c>
    </row>
    <row r="978" spans="1:6" ht="15.75">
      <c r="A978" s="143" t="s">
        <v>510</v>
      </c>
      <c r="B978" s="113" t="s">
        <v>327</v>
      </c>
      <c r="C978" s="138" t="s">
        <v>263</v>
      </c>
      <c r="D978" s="134">
        <v>872000.18</v>
      </c>
      <c r="E978" s="134">
        <v>492945.29</v>
      </c>
      <c r="F978" s="135">
        <f t="shared" si="15"/>
        <v>379054.89000000007</v>
      </c>
    </row>
    <row r="979" spans="1:6" ht="15.75">
      <c r="A979" s="143" t="s">
        <v>513</v>
      </c>
      <c r="B979" s="113" t="s">
        <v>327</v>
      </c>
      <c r="C979" s="138" t="s">
        <v>263</v>
      </c>
      <c r="D979" s="134">
        <v>1500</v>
      </c>
      <c r="E979" s="134">
        <v>0</v>
      </c>
      <c r="F979" s="135">
        <f t="shared" si="15"/>
        <v>1500</v>
      </c>
    </row>
    <row r="980" spans="1:6" ht="15.75">
      <c r="A980" s="143" t="s">
        <v>511</v>
      </c>
      <c r="B980" s="113" t="s">
        <v>327</v>
      </c>
      <c r="C980" s="138" t="s">
        <v>263</v>
      </c>
      <c r="D980" s="134">
        <v>263310</v>
      </c>
      <c r="E980" s="134">
        <v>115489.38</v>
      </c>
      <c r="F980" s="135">
        <f t="shared" si="15"/>
        <v>147820.62</v>
      </c>
    </row>
    <row r="981" spans="1:6" ht="15.75">
      <c r="A981" s="143" t="s">
        <v>514</v>
      </c>
      <c r="B981" s="113" t="s">
        <v>327</v>
      </c>
      <c r="C981" s="138" t="s">
        <v>263</v>
      </c>
      <c r="D981" s="134">
        <v>19311</v>
      </c>
      <c r="E981" s="134">
        <v>0</v>
      </c>
      <c r="F981" s="135">
        <f t="shared" si="15"/>
        <v>19311</v>
      </c>
    </row>
    <row r="982" spans="1:6" ht="31.5">
      <c r="A982" s="143" t="s">
        <v>343</v>
      </c>
      <c r="B982" s="113" t="s">
        <v>327</v>
      </c>
      <c r="C982" s="138" t="s">
        <v>753</v>
      </c>
      <c r="D982" s="134">
        <v>3720357</v>
      </c>
      <c r="E982" s="134">
        <v>1538652.28</v>
      </c>
      <c r="F982" s="135">
        <f t="shared" si="15"/>
        <v>2181704.7199999997</v>
      </c>
    </row>
    <row r="983" spans="1:6" ht="31.5">
      <c r="A983" s="143" t="s">
        <v>410</v>
      </c>
      <c r="B983" s="113" t="s">
        <v>327</v>
      </c>
      <c r="C983" s="138" t="s">
        <v>264</v>
      </c>
      <c r="D983" s="134">
        <v>2420012</v>
      </c>
      <c r="E983" s="134">
        <v>1222141.6399999999</v>
      </c>
      <c r="F983" s="135">
        <f t="shared" si="15"/>
        <v>1197870.3600000001</v>
      </c>
    </row>
    <row r="984" spans="1:6" ht="15.75">
      <c r="A984" s="143" t="s">
        <v>510</v>
      </c>
      <c r="B984" s="113" t="s">
        <v>327</v>
      </c>
      <c r="C984" s="138" t="s">
        <v>264</v>
      </c>
      <c r="D984" s="134">
        <v>1832701</v>
      </c>
      <c r="E984" s="134">
        <v>977688.69</v>
      </c>
      <c r="F984" s="135">
        <f t="shared" si="15"/>
        <v>855012.31</v>
      </c>
    </row>
    <row r="985" spans="1:6" ht="15.75">
      <c r="A985" s="143" t="s">
        <v>513</v>
      </c>
      <c r="B985" s="113" t="s">
        <v>327</v>
      </c>
      <c r="C985" s="138" t="s">
        <v>264</v>
      </c>
      <c r="D985" s="134">
        <v>4200</v>
      </c>
      <c r="E985" s="134">
        <v>4200</v>
      </c>
      <c r="F985" s="135">
        <f t="shared" si="15"/>
        <v>0</v>
      </c>
    </row>
    <row r="986" spans="1:6" ht="15.75">
      <c r="A986" s="143" t="s">
        <v>511</v>
      </c>
      <c r="B986" s="115">
        <v>200</v>
      </c>
      <c r="C986" s="138" t="s">
        <v>264</v>
      </c>
      <c r="D986" s="134">
        <v>527299</v>
      </c>
      <c r="E986" s="134">
        <v>203236.95</v>
      </c>
      <c r="F986" s="135">
        <f t="shared" si="15"/>
        <v>324062.05</v>
      </c>
    </row>
    <row r="987" spans="1:6" ht="15.75">
      <c r="A987" s="143" t="s">
        <v>514</v>
      </c>
      <c r="B987" s="115" t="s">
        <v>327</v>
      </c>
      <c r="C987" s="138" t="s">
        <v>264</v>
      </c>
      <c r="D987" s="134">
        <v>45812</v>
      </c>
      <c r="E987" s="134">
        <v>37016</v>
      </c>
      <c r="F987" s="135">
        <f t="shared" si="15"/>
        <v>8796</v>
      </c>
    </row>
    <row r="988" spans="1:6" ht="31.5">
      <c r="A988" s="143" t="s">
        <v>512</v>
      </c>
      <c r="B988" s="115" t="s">
        <v>327</v>
      </c>
      <c r="C988" s="138" t="s">
        <v>264</v>
      </c>
      <c r="D988" s="134">
        <v>10000</v>
      </c>
      <c r="E988" s="134">
        <v>0</v>
      </c>
      <c r="F988" s="135">
        <f t="shared" si="15"/>
        <v>10000</v>
      </c>
    </row>
    <row r="989" spans="1:6" ht="31.5">
      <c r="A989" s="143" t="s">
        <v>411</v>
      </c>
      <c r="B989" s="115" t="s">
        <v>327</v>
      </c>
      <c r="C989" s="138" t="s">
        <v>265</v>
      </c>
      <c r="D989" s="134">
        <v>1300345</v>
      </c>
      <c r="E989" s="134">
        <v>316510.64</v>
      </c>
      <c r="F989" s="135">
        <f t="shared" si="15"/>
        <v>983834.36</v>
      </c>
    </row>
    <row r="990" spans="1:6" ht="15.75">
      <c r="A990" s="143" t="s">
        <v>825</v>
      </c>
      <c r="B990" s="115" t="s">
        <v>327</v>
      </c>
      <c r="C990" s="138" t="s">
        <v>265</v>
      </c>
      <c r="D990" s="134">
        <v>28945</v>
      </c>
      <c r="E990" s="134">
        <v>5767.88</v>
      </c>
      <c r="F990" s="135">
        <f t="shared" si="15"/>
        <v>23177.119999999999</v>
      </c>
    </row>
    <row r="991" spans="1:6" ht="15.75">
      <c r="A991" s="143" t="s">
        <v>514</v>
      </c>
      <c r="B991" s="115" t="s">
        <v>327</v>
      </c>
      <c r="C991" s="138" t="s">
        <v>265</v>
      </c>
      <c r="D991" s="134">
        <v>1088712</v>
      </c>
      <c r="E991" s="134">
        <v>310742.76</v>
      </c>
      <c r="F991" s="135">
        <f t="shared" si="15"/>
        <v>777969.24</v>
      </c>
    </row>
    <row r="992" spans="1:6" ht="15.75">
      <c r="A992" s="143" t="s">
        <v>322</v>
      </c>
      <c r="B992" s="115" t="s">
        <v>327</v>
      </c>
      <c r="C992" s="138" t="s">
        <v>265</v>
      </c>
      <c r="D992" s="134">
        <v>21504</v>
      </c>
      <c r="E992" s="134">
        <v>0</v>
      </c>
      <c r="F992" s="135">
        <f t="shared" si="15"/>
        <v>21504</v>
      </c>
    </row>
    <row r="993" spans="1:6" ht="15.75">
      <c r="A993" s="143" t="s">
        <v>827</v>
      </c>
      <c r="B993" s="115" t="s">
        <v>327</v>
      </c>
      <c r="C993" s="138" t="s">
        <v>265</v>
      </c>
      <c r="D993" s="134">
        <v>161184</v>
      </c>
      <c r="E993" s="134">
        <v>0</v>
      </c>
      <c r="F993" s="135">
        <f t="shared" si="15"/>
        <v>161184</v>
      </c>
    </row>
    <row r="994" spans="1:6" ht="15.75">
      <c r="A994" s="148" t="s">
        <v>673</v>
      </c>
      <c r="B994" s="117" t="s">
        <v>327</v>
      </c>
      <c r="C994" s="149" t="s">
        <v>1240</v>
      </c>
      <c r="D994" s="150">
        <v>1025306.88</v>
      </c>
      <c r="E994" s="150">
        <v>341768.96000000002</v>
      </c>
      <c r="F994" s="151">
        <f t="shared" si="15"/>
        <v>683537.91999999993</v>
      </c>
    </row>
    <row r="995" spans="1:6" ht="78.75">
      <c r="A995" s="143" t="s">
        <v>833</v>
      </c>
      <c r="B995" s="115" t="s">
        <v>327</v>
      </c>
      <c r="C995" s="138" t="s">
        <v>1241</v>
      </c>
      <c r="D995" s="134">
        <v>1025306.88</v>
      </c>
      <c r="E995" s="134">
        <v>341768.96000000002</v>
      </c>
      <c r="F995" s="135">
        <f t="shared" si="15"/>
        <v>683537.91999999993</v>
      </c>
    </row>
    <row r="996" spans="1:6" ht="31.5">
      <c r="A996" s="143" t="s">
        <v>414</v>
      </c>
      <c r="B996" s="115" t="s">
        <v>327</v>
      </c>
      <c r="C996" s="138" t="s">
        <v>266</v>
      </c>
      <c r="D996" s="134">
        <v>1025306.88</v>
      </c>
      <c r="E996" s="134">
        <v>341768.96000000002</v>
      </c>
      <c r="F996" s="135">
        <f t="shared" si="15"/>
        <v>683537.91999999993</v>
      </c>
    </row>
    <row r="997" spans="1:6" ht="31.5">
      <c r="A997" s="143" t="s">
        <v>554</v>
      </c>
      <c r="B997" s="115" t="s">
        <v>327</v>
      </c>
      <c r="C997" s="138" t="s">
        <v>266</v>
      </c>
      <c r="D997" s="134">
        <v>1025306.88</v>
      </c>
      <c r="E997" s="134">
        <v>341768.96000000002</v>
      </c>
      <c r="F997" s="135">
        <f t="shared" si="15"/>
        <v>683537.91999999993</v>
      </c>
    </row>
    <row r="998" spans="1:6" ht="15.75">
      <c r="A998" s="148" t="s">
        <v>387</v>
      </c>
      <c r="B998" s="117" t="s">
        <v>327</v>
      </c>
      <c r="C998" s="149" t="s">
        <v>61</v>
      </c>
      <c r="D998" s="150">
        <v>41461</v>
      </c>
      <c r="E998" s="150">
        <v>0</v>
      </c>
      <c r="F998" s="151">
        <f t="shared" si="15"/>
        <v>41461</v>
      </c>
    </row>
    <row r="999" spans="1:6" ht="31.5">
      <c r="A999" s="148" t="s">
        <v>1254</v>
      </c>
      <c r="B999" s="117" t="s">
        <v>327</v>
      </c>
      <c r="C999" s="149" t="s">
        <v>62</v>
      </c>
      <c r="D999" s="150">
        <v>41461</v>
      </c>
      <c r="E999" s="150">
        <v>0</v>
      </c>
      <c r="F999" s="151">
        <f t="shared" si="15"/>
        <v>41461</v>
      </c>
    </row>
    <row r="1000" spans="1:6" ht="31.5">
      <c r="A1000" s="143" t="s">
        <v>1029</v>
      </c>
      <c r="B1000" s="115" t="s">
        <v>327</v>
      </c>
      <c r="C1000" s="138" t="s">
        <v>63</v>
      </c>
      <c r="D1000" s="134">
        <v>10365</v>
      </c>
      <c r="E1000" s="134">
        <v>0</v>
      </c>
      <c r="F1000" s="135">
        <f t="shared" si="15"/>
        <v>10365</v>
      </c>
    </row>
    <row r="1001" spans="1:6" ht="31.5">
      <c r="A1001" s="143" t="s">
        <v>411</v>
      </c>
      <c r="B1001" s="115" t="s">
        <v>327</v>
      </c>
      <c r="C1001" s="138" t="s">
        <v>1005</v>
      </c>
      <c r="D1001" s="134">
        <v>10365</v>
      </c>
      <c r="E1001" s="134">
        <v>0</v>
      </c>
      <c r="F1001" s="135">
        <f t="shared" si="15"/>
        <v>10365</v>
      </c>
    </row>
    <row r="1002" spans="1:6" ht="15.75">
      <c r="A1002" s="143" t="s">
        <v>514</v>
      </c>
      <c r="B1002" s="115" t="s">
        <v>327</v>
      </c>
      <c r="C1002" s="138" t="s">
        <v>1005</v>
      </c>
      <c r="D1002" s="134">
        <v>10365</v>
      </c>
      <c r="E1002" s="134">
        <v>0</v>
      </c>
      <c r="F1002" s="135">
        <f t="shared" si="15"/>
        <v>10365</v>
      </c>
    </row>
    <row r="1003" spans="1:6" ht="31.5">
      <c r="A1003" s="143" t="s">
        <v>343</v>
      </c>
      <c r="B1003" s="115" t="s">
        <v>327</v>
      </c>
      <c r="C1003" s="138" t="s">
        <v>1006</v>
      </c>
      <c r="D1003" s="134">
        <v>31096</v>
      </c>
      <c r="E1003" s="134">
        <v>0</v>
      </c>
      <c r="F1003" s="135">
        <f t="shared" si="15"/>
        <v>31096</v>
      </c>
    </row>
    <row r="1004" spans="1:6" ht="31.5">
      <c r="A1004" s="143" t="s">
        <v>411</v>
      </c>
      <c r="B1004" s="115" t="s">
        <v>327</v>
      </c>
      <c r="C1004" s="138" t="s">
        <v>1007</v>
      </c>
      <c r="D1004" s="134">
        <v>31096</v>
      </c>
      <c r="E1004" s="134">
        <v>0</v>
      </c>
      <c r="F1004" s="135">
        <f t="shared" si="15"/>
        <v>31096</v>
      </c>
    </row>
    <row r="1005" spans="1:6" ht="15.75">
      <c r="A1005" s="143" t="s">
        <v>514</v>
      </c>
      <c r="B1005" s="115" t="s">
        <v>327</v>
      </c>
      <c r="C1005" s="138" t="s">
        <v>1007</v>
      </c>
      <c r="D1005" s="134">
        <v>31096</v>
      </c>
      <c r="E1005" s="134">
        <v>0</v>
      </c>
      <c r="F1005" s="135">
        <f t="shared" si="15"/>
        <v>31096</v>
      </c>
    </row>
    <row r="1006" spans="1:6" ht="31.5">
      <c r="A1006" s="148" t="s">
        <v>1030</v>
      </c>
      <c r="B1006" s="117" t="s">
        <v>327</v>
      </c>
      <c r="C1006" s="149" t="s">
        <v>241</v>
      </c>
      <c r="D1006" s="150">
        <v>146525295.91999999</v>
      </c>
      <c r="E1006" s="150">
        <v>45839150.369999997</v>
      </c>
      <c r="F1006" s="151">
        <f t="shared" si="15"/>
        <v>100686145.54999998</v>
      </c>
    </row>
    <row r="1007" spans="1:6" ht="15.75">
      <c r="A1007" s="148" t="s">
        <v>560</v>
      </c>
      <c r="B1007" s="117" t="s">
        <v>327</v>
      </c>
      <c r="C1007" s="149" t="s">
        <v>174</v>
      </c>
      <c r="D1007" s="150">
        <v>146525295.91999999</v>
      </c>
      <c r="E1007" s="150">
        <v>45839150.369999997</v>
      </c>
      <c r="F1007" s="151">
        <f t="shared" si="15"/>
        <v>100686145.54999998</v>
      </c>
    </row>
    <row r="1008" spans="1:6" ht="15.75">
      <c r="A1008" s="148" t="s">
        <v>320</v>
      </c>
      <c r="B1008" s="117" t="s">
        <v>327</v>
      </c>
      <c r="C1008" s="149" t="s">
        <v>519</v>
      </c>
      <c r="D1008" s="150">
        <v>39142934.229999997</v>
      </c>
      <c r="E1008" s="150">
        <v>11792373.300000001</v>
      </c>
      <c r="F1008" s="151">
        <f t="shared" si="15"/>
        <v>27350560.929999996</v>
      </c>
    </row>
    <row r="1009" spans="1:6" ht="31.5">
      <c r="A1009" s="143" t="s">
        <v>912</v>
      </c>
      <c r="B1009" s="115" t="s">
        <v>327</v>
      </c>
      <c r="C1009" s="138" t="s">
        <v>1008</v>
      </c>
      <c r="D1009" s="134">
        <v>39032785.079999998</v>
      </c>
      <c r="E1009" s="134">
        <v>11792373.300000001</v>
      </c>
      <c r="F1009" s="135">
        <f t="shared" si="15"/>
        <v>27240411.779999997</v>
      </c>
    </row>
    <row r="1010" spans="1:6" ht="15.75">
      <c r="A1010" s="143" t="s">
        <v>332</v>
      </c>
      <c r="B1010" s="115" t="s">
        <v>327</v>
      </c>
      <c r="C1010" s="138" t="s">
        <v>1009</v>
      </c>
      <c r="D1010" s="134">
        <v>39032785.079999998</v>
      </c>
      <c r="E1010" s="134">
        <v>11792373.300000001</v>
      </c>
      <c r="F1010" s="135">
        <f t="shared" si="15"/>
        <v>27240411.779999997</v>
      </c>
    </row>
    <row r="1011" spans="1:6" ht="31.5">
      <c r="A1011" s="143" t="s">
        <v>495</v>
      </c>
      <c r="B1011" s="115" t="s">
        <v>327</v>
      </c>
      <c r="C1011" s="138" t="s">
        <v>1009</v>
      </c>
      <c r="D1011" s="134">
        <v>39032785.079999998</v>
      </c>
      <c r="E1011" s="134">
        <v>11792373.300000001</v>
      </c>
      <c r="F1011" s="135">
        <f t="shared" si="15"/>
        <v>27240411.779999997</v>
      </c>
    </row>
    <row r="1012" spans="1:6" ht="31.5">
      <c r="A1012" s="143" t="s">
        <v>20</v>
      </c>
      <c r="B1012" s="115" t="s">
        <v>327</v>
      </c>
      <c r="C1012" s="138" t="s">
        <v>215</v>
      </c>
      <c r="D1012" s="134">
        <v>110149.15</v>
      </c>
      <c r="E1012" s="134">
        <v>0</v>
      </c>
      <c r="F1012" s="135">
        <f t="shared" si="15"/>
        <v>110149.15</v>
      </c>
    </row>
    <row r="1013" spans="1:6" ht="15.75">
      <c r="A1013" s="143" t="s">
        <v>332</v>
      </c>
      <c r="B1013" s="115" t="s">
        <v>327</v>
      </c>
      <c r="C1013" s="138" t="s">
        <v>216</v>
      </c>
      <c r="D1013" s="134">
        <v>110149.15</v>
      </c>
      <c r="E1013" s="134">
        <v>0</v>
      </c>
      <c r="F1013" s="135">
        <f t="shared" si="15"/>
        <v>110149.15</v>
      </c>
    </row>
    <row r="1014" spans="1:6" ht="31.5">
      <c r="A1014" s="143" t="s">
        <v>495</v>
      </c>
      <c r="B1014" s="115" t="s">
        <v>327</v>
      </c>
      <c r="C1014" s="138" t="s">
        <v>216</v>
      </c>
      <c r="D1014" s="134">
        <v>110149.15</v>
      </c>
      <c r="E1014" s="134">
        <v>0</v>
      </c>
      <c r="F1014" s="135">
        <f t="shared" si="15"/>
        <v>110149.15</v>
      </c>
    </row>
    <row r="1015" spans="1:6" ht="15.75">
      <c r="A1015" s="148" t="s">
        <v>1222</v>
      </c>
      <c r="B1015" s="117" t="s">
        <v>327</v>
      </c>
      <c r="C1015" s="149" t="s">
        <v>175</v>
      </c>
      <c r="D1015" s="150">
        <v>77863726.340000004</v>
      </c>
      <c r="E1015" s="150">
        <v>23531778.760000002</v>
      </c>
      <c r="F1015" s="151">
        <f t="shared" si="15"/>
        <v>54331947.579999998</v>
      </c>
    </row>
    <row r="1016" spans="1:6" ht="31.5">
      <c r="A1016" s="143" t="s">
        <v>857</v>
      </c>
      <c r="B1016" s="115" t="s">
        <v>327</v>
      </c>
      <c r="C1016" s="138" t="s">
        <v>17</v>
      </c>
      <c r="D1016" s="134">
        <v>67060821.960000001</v>
      </c>
      <c r="E1016" s="134">
        <v>22116665.66</v>
      </c>
      <c r="F1016" s="135">
        <f t="shared" si="15"/>
        <v>44944156.299999997</v>
      </c>
    </row>
    <row r="1017" spans="1:6" ht="15.75">
      <c r="A1017" s="143" t="s">
        <v>332</v>
      </c>
      <c r="B1017" s="115" t="s">
        <v>327</v>
      </c>
      <c r="C1017" s="138" t="s">
        <v>267</v>
      </c>
      <c r="D1017" s="134">
        <v>67060821.960000001</v>
      </c>
      <c r="E1017" s="134">
        <v>22116665.66</v>
      </c>
      <c r="F1017" s="135">
        <f t="shared" si="15"/>
        <v>44944156.299999997</v>
      </c>
    </row>
    <row r="1018" spans="1:6" ht="31.5">
      <c r="A1018" s="143" t="s">
        <v>495</v>
      </c>
      <c r="B1018" s="115" t="s">
        <v>327</v>
      </c>
      <c r="C1018" s="138" t="s">
        <v>267</v>
      </c>
      <c r="D1018" s="134">
        <v>67060821.960000001</v>
      </c>
      <c r="E1018" s="134">
        <v>22116665.66</v>
      </c>
      <c r="F1018" s="135">
        <f t="shared" si="15"/>
        <v>44944156.299999997</v>
      </c>
    </row>
    <row r="1019" spans="1:6" ht="47.25">
      <c r="A1019" s="143" t="s">
        <v>576</v>
      </c>
      <c r="B1019" s="115" t="s">
        <v>327</v>
      </c>
      <c r="C1019" s="138" t="s">
        <v>750</v>
      </c>
      <c r="D1019" s="134">
        <v>135940</v>
      </c>
      <c r="E1019" s="134">
        <v>5940</v>
      </c>
      <c r="F1019" s="135">
        <f t="shared" si="15"/>
        <v>130000</v>
      </c>
    </row>
    <row r="1020" spans="1:6" ht="15.75">
      <c r="A1020" s="143" t="s">
        <v>332</v>
      </c>
      <c r="B1020" s="115" t="s">
        <v>327</v>
      </c>
      <c r="C1020" s="138" t="s">
        <v>751</v>
      </c>
      <c r="D1020" s="134">
        <v>135940</v>
      </c>
      <c r="E1020" s="134">
        <v>5940</v>
      </c>
      <c r="F1020" s="135">
        <f t="shared" si="15"/>
        <v>130000</v>
      </c>
    </row>
    <row r="1021" spans="1:6" ht="31.5">
      <c r="A1021" s="143" t="s">
        <v>495</v>
      </c>
      <c r="B1021" s="115" t="s">
        <v>327</v>
      </c>
      <c r="C1021" s="138" t="s">
        <v>751</v>
      </c>
      <c r="D1021" s="134">
        <v>135940</v>
      </c>
      <c r="E1021" s="134">
        <v>5940</v>
      </c>
      <c r="F1021" s="135">
        <f t="shared" si="15"/>
        <v>130000</v>
      </c>
    </row>
    <row r="1022" spans="1:6" ht="47.25">
      <c r="A1022" s="143" t="s">
        <v>937</v>
      </c>
      <c r="B1022" s="115" t="s">
        <v>327</v>
      </c>
      <c r="C1022" s="138" t="s">
        <v>1147</v>
      </c>
      <c r="D1022" s="134">
        <v>240600</v>
      </c>
      <c r="E1022" s="134">
        <v>120300</v>
      </c>
      <c r="F1022" s="135">
        <f t="shared" si="15"/>
        <v>120300</v>
      </c>
    </row>
    <row r="1023" spans="1:6" ht="15.75">
      <c r="A1023" s="143" t="s">
        <v>332</v>
      </c>
      <c r="B1023" s="115" t="s">
        <v>327</v>
      </c>
      <c r="C1023" s="138" t="s">
        <v>1148</v>
      </c>
      <c r="D1023" s="134">
        <v>240600</v>
      </c>
      <c r="E1023" s="134">
        <v>120300</v>
      </c>
      <c r="F1023" s="135">
        <f t="shared" si="15"/>
        <v>120300</v>
      </c>
    </row>
    <row r="1024" spans="1:6" ht="31.5">
      <c r="A1024" s="143" t="s">
        <v>495</v>
      </c>
      <c r="B1024" s="115" t="s">
        <v>327</v>
      </c>
      <c r="C1024" s="138" t="s">
        <v>1148</v>
      </c>
      <c r="D1024" s="134">
        <v>240600</v>
      </c>
      <c r="E1024" s="134">
        <v>120300</v>
      </c>
      <c r="F1024" s="135">
        <f t="shared" si="15"/>
        <v>120300</v>
      </c>
    </row>
    <row r="1025" spans="1:6" ht="47.25">
      <c r="A1025" s="143" t="s">
        <v>937</v>
      </c>
      <c r="B1025" s="115" t="s">
        <v>327</v>
      </c>
      <c r="C1025" s="138" t="s">
        <v>1149</v>
      </c>
      <c r="D1025" s="134">
        <v>42500</v>
      </c>
      <c r="E1025" s="134">
        <v>21250</v>
      </c>
      <c r="F1025" s="135">
        <f t="shared" si="15"/>
        <v>21250</v>
      </c>
    </row>
    <row r="1026" spans="1:6" ht="15.75">
      <c r="A1026" s="143" t="s">
        <v>332</v>
      </c>
      <c r="B1026" s="115" t="s">
        <v>327</v>
      </c>
      <c r="C1026" s="138" t="s">
        <v>1150</v>
      </c>
      <c r="D1026" s="134">
        <v>42500</v>
      </c>
      <c r="E1026" s="134">
        <v>21250</v>
      </c>
      <c r="F1026" s="135">
        <f t="shared" si="15"/>
        <v>21250</v>
      </c>
    </row>
    <row r="1027" spans="1:6" ht="31.5">
      <c r="A1027" s="143" t="s">
        <v>495</v>
      </c>
      <c r="B1027" s="115" t="s">
        <v>327</v>
      </c>
      <c r="C1027" s="138" t="s">
        <v>1150</v>
      </c>
      <c r="D1027" s="134">
        <v>42500</v>
      </c>
      <c r="E1027" s="134">
        <v>21250</v>
      </c>
      <c r="F1027" s="135">
        <f t="shared" si="15"/>
        <v>21250</v>
      </c>
    </row>
    <row r="1028" spans="1:6" ht="31.5">
      <c r="A1028" s="143" t="s">
        <v>20</v>
      </c>
      <c r="B1028" s="115" t="s">
        <v>327</v>
      </c>
      <c r="C1028" s="138" t="s">
        <v>820</v>
      </c>
      <c r="D1028" s="134">
        <v>8161817.5800000001</v>
      </c>
      <c r="E1028" s="134">
        <v>0</v>
      </c>
      <c r="F1028" s="135">
        <f t="shared" si="15"/>
        <v>8161817.5800000001</v>
      </c>
    </row>
    <row r="1029" spans="1:6" ht="15.75">
      <c r="A1029" s="143" t="s">
        <v>332</v>
      </c>
      <c r="B1029" s="115" t="s">
        <v>327</v>
      </c>
      <c r="C1029" s="138" t="s">
        <v>821</v>
      </c>
      <c r="D1029" s="134">
        <v>8161817.5800000001</v>
      </c>
      <c r="E1029" s="134">
        <v>0</v>
      </c>
      <c r="F1029" s="135">
        <f t="shared" si="15"/>
        <v>8161817.5800000001</v>
      </c>
    </row>
    <row r="1030" spans="1:6" ht="31.5">
      <c r="A1030" s="143" t="s">
        <v>495</v>
      </c>
      <c r="B1030" s="115" t="s">
        <v>327</v>
      </c>
      <c r="C1030" s="138" t="s">
        <v>821</v>
      </c>
      <c r="D1030" s="134">
        <v>8161817.5800000001</v>
      </c>
      <c r="E1030" s="134">
        <v>0</v>
      </c>
      <c r="F1030" s="135">
        <f t="shared" si="15"/>
        <v>8161817.5800000001</v>
      </c>
    </row>
    <row r="1031" spans="1:6" ht="47.25">
      <c r="A1031" s="143" t="s">
        <v>1215</v>
      </c>
      <c r="B1031" s="115" t="s">
        <v>327</v>
      </c>
      <c r="C1031" s="138" t="s">
        <v>374</v>
      </c>
      <c r="D1031" s="134">
        <v>379566.66</v>
      </c>
      <c r="E1031" s="134">
        <v>209500</v>
      </c>
      <c r="F1031" s="135">
        <f t="shared" si="15"/>
        <v>170066.65999999997</v>
      </c>
    </row>
    <row r="1032" spans="1:6" ht="15.75">
      <c r="A1032" s="143" t="s">
        <v>332</v>
      </c>
      <c r="B1032" s="115" t="s">
        <v>327</v>
      </c>
      <c r="C1032" s="138" t="s">
        <v>375</v>
      </c>
      <c r="D1032" s="134">
        <v>379566.66</v>
      </c>
      <c r="E1032" s="134">
        <v>209500</v>
      </c>
      <c r="F1032" s="135">
        <f t="shared" si="15"/>
        <v>170066.65999999997</v>
      </c>
    </row>
    <row r="1033" spans="1:6" ht="31.5">
      <c r="A1033" s="143" t="s">
        <v>495</v>
      </c>
      <c r="B1033" s="115" t="s">
        <v>327</v>
      </c>
      <c r="C1033" s="138" t="s">
        <v>375</v>
      </c>
      <c r="D1033" s="134">
        <v>379566.66</v>
      </c>
      <c r="E1033" s="134">
        <v>209500</v>
      </c>
      <c r="F1033" s="135">
        <f t="shared" ref="F1033:F1096" si="16">D1033-E1033</f>
        <v>170066.65999999997</v>
      </c>
    </row>
    <row r="1034" spans="1:6" ht="31.5">
      <c r="A1034" s="143" t="s">
        <v>631</v>
      </c>
      <c r="B1034" s="115" t="s">
        <v>327</v>
      </c>
      <c r="C1034" s="138" t="s">
        <v>220</v>
      </c>
      <c r="D1034" s="134">
        <v>879623</v>
      </c>
      <c r="E1034" s="134">
        <v>551265.96</v>
      </c>
      <c r="F1034" s="135">
        <f t="shared" si="16"/>
        <v>328357.04000000004</v>
      </c>
    </row>
    <row r="1035" spans="1:6" ht="15.75">
      <c r="A1035" s="143" t="s">
        <v>332</v>
      </c>
      <c r="B1035" s="115" t="s">
        <v>327</v>
      </c>
      <c r="C1035" s="138" t="s">
        <v>221</v>
      </c>
      <c r="D1035" s="134">
        <v>879623</v>
      </c>
      <c r="E1035" s="134">
        <v>551265.96</v>
      </c>
      <c r="F1035" s="135">
        <f t="shared" si="16"/>
        <v>328357.04000000004</v>
      </c>
    </row>
    <row r="1036" spans="1:6" ht="31.5">
      <c r="A1036" s="143" t="s">
        <v>495</v>
      </c>
      <c r="B1036" s="115" t="s">
        <v>327</v>
      </c>
      <c r="C1036" s="138" t="s">
        <v>221</v>
      </c>
      <c r="D1036" s="134">
        <v>879623</v>
      </c>
      <c r="E1036" s="134">
        <v>551265.96</v>
      </c>
      <c r="F1036" s="135">
        <f t="shared" si="16"/>
        <v>328357.04000000004</v>
      </c>
    </row>
    <row r="1037" spans="1:6" ht="31.5">
      <c r="A1037" s="143" t="s">
        <v>1031</v>
      </c>
      <c r="B1037" s="115" t="s">
        <v>327</v>
      </c>
      <c r="C1037" s="138" t="s">
        <v>1151</v>
      </c>
      <c r="D1037" s="134">
        <v>400000</v>
      </c>
      <c r="E1037" s="134">
        <v>400000</v>
      </c>
      <c r="F1037" s="135">
        <f t="shared" si="16"/>
        <v>0</v>
      </c>
    </row>
    <row r="1038" spans="1:6" ht="15.75">
      <c r="A1038" s="143" t="s">
        <v>332</v>
      </c>
      <c r="B1038" s="115" t="s">
        <v>327</v>
      </c>
      <c r="C1038" s="138" t="s">
        <v>1152</v>
      </c>
      <c r="D1038" s="134">
        <v>400000</v>
      </c>
      <c r="E1038" s="134">
        <v>400000</v>
      </c>
      <c r="F1038" s="135">
        <f t="shared" si="16"/>
        <v>0</v>
      </c>
    </row>
    <row r="1039" spans="1:6" ht="31.5">
      <c r="A1039" s="143" t="s">
        <v>495</v>
      </c>
      <c r="B1039" s="115" t="s">
        <v>327</v>
      </c>
      <c r="C1039" s="138" t="s">
        <v>1152</v>
      </c>
      <c r="D1039" s="134">
        <v>400000</v>
      </c>
      <c r="E1039" s="134">
        <v>400000</v>
      </c>
      <c r="F1039" s="135">
        <f t="shared" si="16"/>
        <v>0</v>
      </c>
    </row>
    <row r="1040" spans="1:6" ht="31.5">
      <c r="A1040" s="143" t="s">
        <v>759</v>
      </c>
      <c r="B1040" s="115" t="s">
        <v>327</v>
      </c>
      <c r="C1040" s="138" t="s">
        <v>1272</v>
      </c>
      <c r="D1040" s="134">
        <v>74800</v>
      </c>
      <c r="E1040" s="134">
        <v>74800</v>
      </c>
      <c r="F1040" s="135">
        <f t="shared" si="16"/>
        <v>0</v>
      </c>
    </row>
    <row r="1041" spans="1:6" ht="15.75">
      <c r="A1041" s="143" t="s">
        <v>332</v>
      </c>
      <c r="B1041" s="115" t="s">
        <v>327</v>
      </c>
      <c r="C1041" s="138" t="s">
        <v>901</v>
      </c>
      <c r="D1041" s="134">
        <v>74800</v>
      </c>
      <c r="E1041" s="134">
        <v>74800</v>
      </c>
      <c r="F1041" s="135">
        <f t="shared" si="16"/>
        <v>0</v>
      </c>
    </row>
    <row r="1042" spans="1:6" ht="31.5">
      <c r="A1042" s="143" t="s">
        <v>495</v>
      </c>
      <c r="B1042" s="115" t="s">
        <v>327</v>
      </c>
      <c r="C1042" s="138" t="s">
        <v>901</v>
      </c>
      <c r="D1042" s="134">
        <v>74800</v>
      </c>
      <c r="E1042" s="134">
        <v>74800</v>
      </c>
      <c r="F1042" s="135">
        <f t="shared" si="16"/>
        <v>0</v>
      </c>
    </row>
    <row r="1043" spans="1:6" ht="31.5">
      <c r="A1043" s="143" t="s">
        <v>759</v>
      </c>
      <c r="B1043" s="115" t="s">
        <v>327</v>
      </c>
      <c r="C1043" s="138" t="s">
        <v>1273</v>
      </c>
      <c r="D1043" s="134">
        <v>32057.14</v>
      </c>
      <c r="E1043" s="134">
        <v>32057.14</v>
      </c>
      <c r="F1043" s="135">
        <f t="shared" si="16"/>
        <v>0</v>
      </c>
    </row>
    <row r="1044" spans="1:6" ht="15.75">
      <c r="A1044" s="143" t="s">
        <v>332</v>
      </c>
      <c r="B1044" s="115" t="s">
        <v>327</v>
      </c>
      <c r="C1044" s="138" t="s">
        <v>902</v>
      </c>
      <c r="D1044" s="134">
        <v>32057.14</v>
      </c>
      <c r="E1044" s="134">
        <v>32057.14</v>
      </c>
      <c r="F1044" s="135">
        <f t="shared" si="16"/>
        <v>0</v>
      </c>
    </row>
    <row r="1045" spans="1:6" ht="31.5">
      <c r="A1045" s="143" t="s">
        <v>495</v>
      </c>
      <c r="B1045" s="115" t="s">
        <v>327</v>
      </c>
      <c r="C1045" s="138" t="s">
        <v>902</v>
      </c>
      <c r="D1045" s="134">
        <v>32057.14</v>
      </c>
      <c r="E1045" s="134">
        <v>32057.14</v>
      </c>
      <c r="F1045" s="135">
        <f t="shared" si="16"/>
        <v>0</v>
      </c>
    </row>
    <row r="1046" spans="1:6" ht="63">
      <c r="A1046" s="143" t="s">
        <v>1032</v>
      </c>
      <c r="B1046" s="115" t="s">
        <v>327</v>
      </c>
      <c r="C1046" s="138" t="s">
        <v>1153</v>
      </c>
      <c r="D1046" s="134">
        <v>456000</v>
      </c>
      <c r="E1046" s="134">
        <v>0</v>
      </c>
      <c r="F1046" s="135">
        <f t="shared" si="16"/>
        <v>456000</v>
      </c>
    </row>
    <row r="1047" spans="1:6" ht="15.75">
      <c r="A1047" s="143" t="s">
        <v>332</v>
      </c>
      <c r="B1047" s="115" t="s">
        <v>327</v>
      </c>
      <c r="C1047" s="138" t="s">
        <v>1154</v>
      </c>
      <c r="D1047" s="134">
        <v>456000</v>
      </c>
      <c r="E1047" s="134">
        <v>0</v>
      </c>
      <c r="F1047" s="135">
        <f t="shared" si="16"/>
        <v>456000</v>
      </c>
    </row>
    <row r="1048" spans="1:6" ht="31.5">
      <c r="A1048" s="143" t="s">
        <v>495</v>
      </c>
      <c r="B1048" s="115" t="s">
        <v>327</v>
      </c>
      <c r="C1048" s="138" t="s">
        <v>1154</v>
      </c>
      <c r="D1048" s="134">
        <v>456000</v>
      </c>
      <c r="E1048" s="134">
        <v>0</v>
      </c>
      <c r="F1048" s="135">
        <f t="shared" si="16"/>
        <v>456000</v>
      </c>
    </row>
    <row r="1049" spans="1:6" ht="15.75">
      <c r="A1049" s="148" t="s">
        <v>701</v>
      </c>
      <c r="B1049" s="117" t="s">
        <v>327</v>
      </c>
      <c r="C1049" s="149" t="s">
        <v>739</v>
      </c>
      <c r="D1049" s="150">
        <v>21155841.829999998</v>
      </c>
      <c r="E1049" s="150">
        <v>7184880.25</v>
      </c>
      <c r="F1049" s="151">
        <f t="shared" si="16"/>
        <v>13970961.579999998</v>
      </c>
    </row>
    <row r="1050" spans="1:6" ht="47.25">
      <c r="A1050" s="143" t="s">
        <v>576</v>
      </c>
      <c r="B1050" s="115" t="s">
        <v>327</v>
      </c>
      <c r="C1050" s="138" t="s">
        <v>217</v>
      </c>
      <c r="D1050" s="134">
        <v>308000</v>
      </c>
      <c r="E1050" s="134">
        <v>0</v>
      </c>
      <c r="F1050" s="135">
        <f t="shared" si="16"/>
        <v>308000</v>
      </c>
    </row>
    <row r="1051" spans="1:6" ht="15.75">
      <c r="A1051" s="143" t="s">
        <v>332</v>
      </c>
      <c r="B1051" s="115" t="s">
        <v>327</v>
      </c>
      <c r="C1051" s="138" t="s">
        <v>218</v>
      </c>
      <c r="D1051" s="134">
        <v>308000</v>
      </c>
      <c r="E1051" s="134">
        <v>0</v>
      </c>
      <c r="F1051" s="135">
        <f t="shared" si="16"/>
        <v>308000</v>
      </c>
    </row>
    <row r="1052" spans="1:6" ht="31.5">
      <c r="A1052" s="143" t="s">
        <v>495</v>
      </c>
      <c r="B1052" s="115" t="s">
        <v>327</v>
      </c>
      <c r="C1052" s="138" t="s">
        <v>218</v>
      </c>
      <c r="D1052" s="134">
        <v>308000</v>
      </c>
      <c r="E1052" s="134">
        <v>0</v>
      </c>
      <c r="F1052" s="135">
        <f t="shared" si="16"/>
        <v>308000</v>
      </c>
    </row>
    <row r="1053" spans="1:6" ht="31.5">
      <c r="A1053" s="143" t="s">
        <v>761</v>
      </c>
      <c r="B1053" s="115" t="s">
        <v>327</v>
      </c>
      <c r="C1053" s="138" t="s">
        <v>1155</v>
      </c>
      <c r="D1053" s="134">
        <v>247571.43</v>
      </c>
      <c r="E1053" s="134">
        <v>0</v>
      </c>
      <c r="F1053" s="135">
        <f t="shared" si="16"/>
        <v>247571.43</v>
      </c>
    </row>
    <row r="1054" spans="1:6" ht="15.75">
      <c r="A1054" s="143" t="s">
        <v>332</v>
      </c>
      <c r="B1054" s="115" t="s">
        <v>327</v>
      </c>
      <c r="C1054" s="138" t="s">
        <v>1156</v>
      </c>
      <c r="D1054" s="134">
        <v>247571.43</v>
      </c>
      <c r="E1054" s="134">
        <v>0</v>
      </c>
      <c r="F1054" s="135">
        <f t="shared" si="16"/>
        <v>247571.43</v>
      </c>
    </row>
    <row r="1055" spans="1:6" ht="31.5">
      <c r="A1055" s="143" t="s">
        <v>495</v>
      </c>
      <c r="B1055" s="115" t="s">
        <v>327</v>
      </c>
      <c r="C1055" s="138" t="s">
        <v>1156</v>
      </c>
      <c r="D1055" s="134">
        <v>247571.43</v>
      </c>
      <c r="E1055" s="134">
        <v>0</v>
      </c>
      <c r="F1055" s="135">
        <f t="shared" si="16"/>
        <v>247571.43</v>
      </c>
    </row>
    <row r="1056" spans="1:6" ht="31.5">
      <c r="A1056" s="143" t="s">
        <v>760</v>
      </c>
      <c r="B1056" s="115" t="s">
        <v>327</v>
      </c>
      <c r="C1056" s="138" t="s">
        <v>376</v>
      </c>
      <c r="D1056" s="134">
        <v>20011682.16</v>
      </c>
      <c r="E1056" s="134">
        <v>7184880.25</v>
      </c>
      <c r="F1056" s="135">
        <f t="shared" si="16"/>
        <v>12826801.91</v>
      </c>
    </row>
    <row r="1057" spans="1:6" ht="15.75">
      <c r="A1057" s="143" t="s">
        <v>332</v>
      </c>
      <c r="B1057" s="115" t="s">
        <v>327</v>
      </c>
      <c r="C1057" s="138" t="s">
        <v>377</v>
      </c>
      <c r="D1057" s="134">
        <v>20011682.16</v>
      </c>
      <c r="E1057" s="134">
        <v>7184880.25</v>
      </c>
      <c r="F1057" s="135">
        <f t="shared" si="16"/>
        <v>12826801.91</v>
      </c>
    </row>
    <row r="1058" spans="1:6" ht="31.5">
      <c r="A1058" s="143" t="s">
        <v>495</v>
      </c>
      <c r="B1058" s="115" t="s">
        <v>327</v>
      </c>
      <c r="C1058" s="138" t="s">
        <v>377</v>
      </c>
      <c r="D1058" s="134">
        <v>20011682.16</v>
      </c>
      <c r="E1058" s="134">
        <v>7184880.25</v>
      </c>
      <c r="F1058" s="135">
        <f t="shared" si="16"/>
        <v>12826801.91</v>
      </c>
    </row>
    <row r="1059" spans="1:6" ht="47.25">
      <c r="A1059" s="143" t="s">
        <v>1033</v>
      </c>
      <c r="B1059" s="115" t="s">
        <v>327</v>
      </c>
      <c r="C1059" s="138" t="s">
        <v>1157</v>
      </c>
      <c r="D1059" s="134">
        <v>500300</v>
      </c>
      <c r="E1059" s="134">
        <v>0</v>
      </c>
      <c r="F1059" s="135">
        <f t="shared" si="16"/>
        <v>500300</v>
      </c>
    </row>
    <row r="1060" spans="1:6" ht="15.75">
      <c r="A1060" s="143" t="s">
        <v>332</v>
      </c>
      <c r="B1060" s="115" t="s">
        <v>327</v>
      </c>
      <c r="C1060" s="138" t="s">
        <v>1158</v>
      </c>
      <c r="D1060" s="134">
        <v>500300</v>
      </c>
      <c r="E1060" s="134">
        <v>0</v>
      </c>
      <c r="F1060" s="135">
        <f t="shared" si="16"/>
        <v>500300</v>
      </c>
    </row>
    <row r="1061" spans="1:6" ht="31.5">
      <c r="A1061" s="143" t="s">
        <v>495</v>
      </c>
      <c r="B1061" s="115" t="s">
        <v>327</v>
      </c>
      <c r="C1061" s="138" t="s">
        <v>1158</v>
      </c>
      <c r="D1061" s="134">
        <v>500300</v>
      </c>
      <c r="E1061" s="134">
        <v>0</v>
      </c>
      <c r="F1061" s="135">
        <f t="shared" si="16"/>
        <v>500300</v>
      </c>
    </row>
    <row r="1062" spans="1:6" ht="47.25">
      <c r="A1062" s="143" t="s">
        <v>1033</v>
      </c>
      <c r="B1062" s="115" t="s">
        <v>327</v>
      </c>
      <c r="C1062" s="138" t="s">
        <v>1159</v>
      </c>
      <c r="D1062" s="134">
        <v>88288.24</v>
      </c>
      <c r="E1062" s="134">
        <v>0</v>
      </c>
      <c r="F1062" s="135">
        <f t="shared" si="16"/>
        <v>88288.24</v>
      </c>
    </row>
    <row r="1063" spans="1:6" ht="15.75">
      <c r="A1063" s="143" t="s">
        <v>332</v>
      </c>
      <c r="B1063" s="115" t="s">
        <v>327</v>
      </c>
      <c r="C1063" s="138" t="s">
        <v>1160</v>
      </c>
      <c r="D1063" s="134">
        <v>88288.24</v>
      </c>
      <c r="E1063" s="134">
        <v>0</v>
      </c>
      <c r="F1063" s="135">
        <f t="shared" si="16"/>
        <v>88288.24</v>
      </c>
    </row>
    <row r="1064" spans="1:6" ht="31.5">
      <c r="A1064" s="143" t="s">
        <v>495</v>
      </c>
      <c r="B1064" s="115" t="s">
        <v>327</v>
      </c>
      <c r="C1064" s="138" t="s">
        <v>1160</v>
      </c>
      <c r="D1064" s="134">
        <v>88288.24</v>
      </c>
      <c r="E1064" s="134">
        <v>0</v>
      </c>
      <c r="F1064" s="135">
        <f t="shared" si="16"/>
        <v>88288.24</v>
      </c>
    </row>
    <row r="1065" spans="1:6" ht="15.75">
      <c r="A1065" s="148" t="s">
        <v>233</v>
      </c>
      <c r="B1065" s="117" t="s">
        <v>327</v>
      </c>
      <c r="C1065" s="149" t="s">
        <v>176</v>
      </c>
      <c r="D1065" s="150">
        <v>8362793.5199999996</v>
      </c>
      <c r="E1065" s="150">
        <v>3330118.06</v>
      </c>
      <c r="F1065" s="151">
        <f t="shared" si="16"/>
        <v>5032675.459999999</v>
      </c>
    </row>
    <row r="1066" spans="1:6" ht="31.5">
      <c r="A1066" s="143" t="s">
        <v>343</v>
      </c>
      <c r="B1066" s="115" t="s">
        <v>327</v>
      </c>
      <c r="C1066" s="138" t="s">
        <v>177</v>
      </c>
      <c r="D1066" s="134">
        <v>1499808.55</v>
      </c>
      <c r="E1066" s="134">
        <v>856743.07</v>
      </c>
      <c r="F1066" s="135">
        <f t="shared" si="16"/>
        <v>643065.4800000001</v>
      </c>
    </row>
    <row r="1067" spans="1:6" ht="31.5">
      <c r="A1067" s="143" t="s">
        <v>410</v>
      </c>
      <c r="B1067" s="115" t="s">
        <v>327</v>
      </c>
      <c r="C1067" s="138" t="s">
        <v>641</v>
      </c>
      <c r="D1067" s="134">
        <v>1499808.55</v>
      </c>
      <c r="E1067" s="134">
        <v>856743.07</v>
      </c>
      <c r="F1067" s="135">
        <f t="shared" si="16"/>
        <v>643065.4800000001</v>
      </c>
    </row>
    <row r="1068" spans="1:6" ht="15.75">
      <c r="A1068" s="143" t="s">
        <v>510</v>
      </c>
      <c r="B1068" s="115" t="s">
        <v>327</v>
      </c>
      <c r="C1068" s="138" t="s">
        <v>641</v>
      </c>
      <c r="D1068" s="134">
        <v>1148086.44</v>
      </c>
      <c r="E1068" s="134">
        <v>692376.1</v>
      </c>
      <c r="F1068" s="135">
        <f t="shared" si="16"/>
        <v>455710.33999999997</v>
      </c>
    </row>
    <row r="1069" spans="1:6" ht="15.75">
      <c r="A1069" s="143" t="s">
        <v>511</v>
      </c>
      <c r="B1069" s="115" t="s">
        <v>327</v>
      </c>
      <c r="C1069" s="138" t="s">
        <v>641</v>
      </c>
      <c r="D1069" s="134">
        <v>346722.11</v>
      </c>
      <c r="E1069" s="134">
        <v>164366.97</v>
      </c>
      <c r="F1069" s="135">
        <f t="shared" si="16"/>
        <v>182355.13999999998</v>
      </c>
    </row>
    <row r="1070" spans="1:6" ht="31.5">
      <c r="A1070" s="143" t="s">
        <v>512</v>
      </c>
      <c r="B1070" s="115" t="s">
        <v>327</v>
      </c>
      <c r="C1070" s="138" t="s">
        <v>641</v>
      </c>
      <c r="D1070" s="134">
        <v>5000</v>
      </c>
      <c r="E1070" s="134">
        <v>0</v>
      </c>
      <c r="F1070" s="135">
        <f t="shared" si="16"/>
        <v>5000</v>
      </c>
    </row>
    <row r="1071" spans="1:6" ht="78.75">
      <c r="A1071" s="143" t="s">
        <v>628</v>
      </c>
      <c r="B1071" s="115" t="s">
        <v>327</v>
      </c>
      <c r="C1071" s="138" t="s">
        <v>178</v>
      </c>
      <c r="D1071" s="134">
        <v>6862984.9699999997</v>
      </c>
      <c r="E1071" s="134">
        <v>2473374.9900000002</v>
      </c>
      <c r="F1071" s="135">
        <f t="shared" si="16"/>
        <v>4389609.9799999995</v>
      </c>
    </row>
    <row r="1072" spans="1:6" ht="15.75">
      <c r="A1072" s="143" t="s">
        <v>413</v>
      </c>
      <c r="B1072" s="115" t="s">
        <v>327</v>
      </c>
      <c r="C1072" s="138" t="s">
        <v>642</v>
      </c>
      <c r="D1072" s="134">
        <v>5555693.46</v>
      </c>
      <c r="E1072" s="134">
        <v>2066080.77</v>
      </c>
      <c r="F1072" s="135">
        <f t="shared" si="16"/>
        <v>3489612.69</v>
      </c>
    </row>
    <row r="1073" spans="1:6" ht="15.75">
      <c r="A1073" s="143" t="s">
        <v>510</v>
      </c>
      <c r="B1073" s="115" t="s">
        <v>327</v>
      </c>
      <c r="C1073" s="138" t="s">
        <v>642</v>
      </c>
      <c r="D1073" s="134">
        <v>4263205.42</v>
      </c>
      <c r="E1073" s="134">
        <v>1681080.88</v>
      </c>
      <c r="F1073" s="135">
        <f t="shared" si="16"/>
        <v>2582124.54</v>
      </c>
    </row>
    <row r="1074" spans="1:6" ht="15.75">
      <c r="A1074" s="143" t="s">
        <v>511</v>
      </c>
      <c r="B1074" s="115" t="s">
        <v>327</v>
      </c>
      <c r="C1074" s="138" t="s">
        <v>642</v>
      </c>
      <c r="D1074" s="134">
        <v>1287488.04</v>
      </c>
      <c r="E1074" s="134">
        <v>380232.2</v>
      </c>
      <c r="F1074" s="135">
        <f t="shared" si="16"/>
        <v>907255.84000000008</v>
      </c>
    </row>
    <row r="1075" spans="1:6" ht="31.5">
      <c r="A1075" s="143" t="s">
        <v>512</v>
      </c>
      <c r="B1075" s="115" t="s">
        <v>327</v>
      </c>
      <c r="C1075" s="138" t="s">
        <v>642</v>
      </c>
      <c r="D1075" s="134">
        <v>5000</v>
      </c>
      <c r="E1075" s="134">
        <v>4767.6899999999996</v>
      </c>
      <c r="F1075" s="135">
        <f t="shared" si="16"/>
        <v>232.3100000000004</v>
      </c>
    </row>
    <row r="1076" spans="1:6" ht="31.5">
      <c r="A1076" s="143" t="s">
        <v>411</v>
      </c>
      <c r="B1076" s="115" t="s">
        <v>327</v>
      </c>
      <c r="C1076" s="138" t="s">
        <v>643</v>
      </c>
      <c r="D1076" s="134">
        <v>1306983.51</v>
      </c>
      <c r="E1076" s="134">
        <v>407224.22</v>
      </c>
      <c r="F1076" s="135">
        <f t="shared" si="16"/>
        <v>899759.29</v>
      </c>
    </row>
    <row r="1077" spans="1:6" ht="15.75">
      <c r="A1077" s="143" t="s">
        <v>825</v>
      </c>
      <c r="B1077" s="115" t="s">
        <v>327</v>
      </c>
      <c r="C1077" s="138" t="s">
        <v>643</v>
      </c>
      <c r="D1077" s="134">
        <v>51732</v>
      </c>
      <c r="E1077" s="134">
        <v>13529.77</v>
      </c>
      <c r="F1077" s="135">
        <f t="shared" si="16"/>
        <v>38202.229999999996</v>
      </c>
    </row>
    <row r="1078" spans="1:6" ht="15.75">
      <c r="A1078" s="143" t="s">
        <v>828</v>
      </c>
      <c r="B1078" s="115" t="s">
        <v>327</v>
      </c>
      <c r="C1078" s="138" t="s">
        <v>643</v>
      </c>
      <c r="D1078" s="134">
        <v>541402.75</v>
      </c>
      <c r="E1078" s="134">
        <v>77850.649999999994</v>
      </c>
      <c r="F1078" s="135">
        <f t="shared" si="16"/>
        <v>463552.1</v>
      </c>
    </row>
    <row r="1079" spans="1:6" ht="15.75">
      <c r="A1079" s="143" t="s">
        <v>923</v>
      </c>
      <c r="B1079" s="115" t="s">
        <v>327</v>
      </c>
      <c r="C1079" s="138" t="s">
        <v>643</v>
      </c>
      <c r="D1079" s="140">
        <v>159079.20000000001</v>
      </c>
      <c r="E1079" s="134">
        <v>50317.8</v>
      </c>
      <c r="F1079" s="135">
        <f t="shared" si="16"/>
        <v>108761.40000000001</v>
      </c>
    </row>
    <row r="1080" spans="1:6" ht="15.75">
      <c r="A1080" s="143" t="s">
        <v>514</v>
      </c>
      <c r="B1080" s="115" t="s">
        <v>327</v>
      </c>
      <c r="C1080" s="138" t="s">
        <v>643</v>
      </c>
      <c r="D1080" s="139">
        <v>500900</v>
      </c>
      <c r="E1080" s="134">
        <v>264356</v>
      </c>
      <c r="F1080" s="135">
        <f t="shared" si="16"/>
        <v>236544</v>
      </c>
    </row>
    <row r="1081" spans="1:6" ht="15.75">
      <c r="A1081" s="143" t="s">
        <v>827</v>
      </c>
      <c r="B1081" s="115" t="s">
        <v>327</v>
      </c>
      <c r="C1081" s="138" t="s">
        <v>643</v>
      </c>
      <c r="D1081" s="140">
        <v>53869.56</v>
      </c>
      <c r="E1081" s="134">
        <v>1170</v>
      </c>
      <c r="F1081" s="135">
        <f t="shared" si="16"/>
        <v>52699.56</v>
      </c>
    </row>
    <row r="1082" spans="1:6" ht="15.75">
      <c r="A1082" s="143" t="s">
        <v>412</v>
      </c>
      <c r="B1082" s="115" t="s">
        <v>327</v>
      </c>
      <c r="C1082" s="138" t="s">
        <v>219</v>
      </c>
      <c r="D1082" s="140">
        <v>308</v>
      </c>
      <c r="E1082" s="134">
        <v>70</v>
      </c>
      <c r="F1082" s="135">
        <f t="shared" si="16"/>
        <v>238</v>
      </c>
    </row>
    <row r="1083" spans="1:6" ht="15.75">
      <c r="A1083" s="143" t="s">
        <v>276</v>
      </c>
      <c r="B1083" s="115" t="s">
        <v>327</v>
      </c>
      <c r="C1083" s="138" t="s">
        <v>219</v>
      </c>
      <c r="D1083" s="140">
        <v>308</v>
      </c>
      <c r="E1083" s="134">
        <v>70</v>
      </c>
      <c r="F1083" s="135">
        <f t="shared" si="16"/>
        <v>238</v>
      </c>
    </row>
    <row r="1084" spans="1:6" ht="31.5">
      <c r="A1084" s="148" t="s">
        <v>1034</v>
      </c>
      <c r="B1084" s="117" t="s">
        <v>327</v>
      </c>
      <c r="C1084" s="149" t="s">
        <v>804</v>
      </c>
      <c r="D1084" s="152">
        <v>25730585.559999999</v>
      </c>
      <c r="E1084" s="150">
        <v>10549893.85</v>
      </c>
      <c r="F1084" s="151">
        <f t="shared" si="16"/>
        <v>15180691.709999999</v>
      </c>
    </row>
    <row r="1085" spans="1:6" ht="15.75">
      <c r="A1085" s="148" t="s">
        <v>1281</v>
      </c>
      <c r="B1085" s="117" t="s">
        <v>327</v>
      </c>
      <c r="C1085" s="149" t="s">
        <v>805</v>
      </c>
      <c r="D1085" s="152">
        <v>25676598.059999999</v>
      </c>
      <c r="E1085" s="150">
        <v>10539406.130000001</v>
      </c>
      <c r="F1085" s="151">
        <f t="shared" si="16"/>
        <v>15137191.929999998</v>
      </c>
    </row>
    <row r="1086" spans="1:6" ht="47.25">
      <c r="A1086" s="148" t="s">
        <v>568</v>
      </c>
      <c r="B1086" s="117" t="s">
        <v>327</v>
      </c>
      <c r="C1086" s="149" t="s">
        <v>806</v>
      </c>
      <c r="D1086" s="152">
        <v>20202666.649999999</v>
      </c>
      <c r="E1086" s="150">
        <v>9338118.3300000001</v>
      </c>
      <c r="F1086" s="151">
        <f t="shared" si="16"/>
        <v>10864548.319999998</v>
      </c>
    </row>
    <row r="1087" spans="1:6" ht="31.5">
      <c r="A1087" s="143" t="s">
        <v>343</v>
      </c>
      <c r="B1087" s="115" t="s">
        <v>327</v>
      </c>
      <c r="C1087" s="138" t="s">
        <v>807</v>
      </c>
      <c r="D1087" s="140">
        <v>20202666.649999999</v>
      </c>
      <c r="E1087" s="134">
        <v>9338118.3300000001</v>
      </c>
      <c r="F1087" s="135">
        <f t="shared" si="16"/>
        <v>10864548.319999998</v>
      </c>
    </row>
    <row r="1088" spans="1:6" ht="31.5">
      <c r="A1088" s="143" t="s">
        <v>410</v>
      </c>
      <c r="B1088" s="115" t="s">
        <v>327</v>
      </c>
      <c r="C1088" s="138" t="s">
        <v>644</v>
      </c>
      <c r="D1088" s="140">
        <v>16887596.870000001</v>
      </c>
      <c r="E1088" s="134">
        <v>7361192.6500000004</v>
      </c>
      <c r="F1088" s="135">
        <f t="shared" si="16"/>
        <v>9526404.2200000007</v>
      </c>
    </row>
    <row r="1089" spans="1:6" ht="15.75">
      <c r="A1089" s="143" t="s">
        <v>510</v>
      </c>
      <c r="B1089" s="115" t="s">
        <v>327</v>
      </c>
      <c r="C1089" s="138" t="s">
        <v>644</v>
      </c>
      <c r="D1089" s="140">
        <v>12842723.4</v>
      </c>
      <c r="E1089" s="134">
        <v>5987952.3300000001</v>
      </c>
      <c r="F1089" s="135">
        <f t="shared" si="16"/>
        <v>6854771.0700000003</v>
      </c>
    </row>
    <row r="1090" spans="1:6" ht="15.75">
      <c r="A1090" s="143" t="s">
        <v>513</v>
      </c>
      <c r="B1090" s="115" t="s">
        <v>327</v>
      </c>
      <c r="C1090" s="138" t="s">
        <v>644</v>
      </c>
      <c r="D1090" s="140">
        <v>10500</v>
      </c>
      <c r="E1090" s="134">
        <v>0</v>
      </c>
      <c r="F1090" s="135">
        <f t="shared" si="16"/>
        <v>10500</v>
      </c>
    </row>
    <row r="1091" spans="1:6" ht="15.75">
      <c r="A1091" s="143" t="s">
        <v>511</v>
      </c>
      <c r="B1091" s="115" t="s">
        <v>327</v>
      </c>
      <c r="C1091" s="138" t="s">
        <v>644</v>
      </c>
      <c r="D1091" s="140">
        <v>3878502.47</v>
      </c>
      <c r="E1091" s="134">
        <v>1351913.62</v>
      </c>
      <c r="F1091" s="135">
        <f t="shared" si="16"/>
        <v>2526588.85</v>
      </c>
    </row>
    <row r="1092" spans="1:6" ht="15.75">
      <c r="A1092" s="143" t="s">
        <v>514</v>
      </c>
      <c r="B1092" s="115" t="s">
        <v>327</v>
      </c>
      <c r="C1092" s="138" t="s">
        <v>644</v>
      </c>
      <c r="D1092" s="140">
        <v>91102</v>
      </c>
      <c r="E1092" s="134">
        <v>0</v>
      </c>
      <c r="F1092" s="135">
        <f t="shared" si="16"/>
        <v>91102</v>
      </c>
    </row>
    <row r="1093" spans="1:6" ht="31.5">
      <c r="A1093" s="143" t="s">
        <v>512</v>
      </c>
      <c r="B1093" s="115" t="s">
        <v>327</v>
      </c>
      <c r="C1093" s="138" t="s">
        <v>644</v>
      </c>
      <c r="D1093" s="140">
        <v>64769</v>
      </c>
      <c r="E1093" s="134">
        <v>21326.7</v>
      </c>
      <c r="F1093" s="135">
        <f t="shared" si="16"/>
        <v>43442.3</v>
      </c>
    </row>
    <row r="1094" spans="1:6" ht="31.5">
      <c r="A1094" s="143" t="s">
        <v>411</v>
      </c>
      <c r="B1094" s="115" t="s">
        <v>327</v>
      </c>
      <c r="C1094" s="138" t="s">
        <v>645</v>
      </c>
      <c r="D1094" s="140">
        <v>3315069.78</v>
      </c>
      <c r="E1094" s="134">
        <v>1976925.68</v>
      </c>
      <c r="F1094" s="135">
        <f t="shared" si="16"/>
        <v>1338144.0999999999</v>
      </c>
    </row>
    <row r="1095" spans="1:6" ht="15.75">
      <c r="A1095" s="143" t="s">
        <v>825</v>
      </c>
      <c r="B1095" s="115" t="s">
        <v>327</v>
      </c>
      <c r="C1095" s="138" t="s">
        <v>645</v>
      </c>
      <c r="D1095" s="140">
        <v>214405</v>
      </c>
      <c r="E1095" s="134">
        <v>60867.4</v>
      </c>
      <c r="F1095" s="135">
        <f t="shared" si="16"/>
        <v>153537.60000000001</v>
      </c>
    </row>
    <row r="1096" spans="1:6" ht="15.75">
      <c r="A1096" s="143" t="s">
        <v>923</v>
      </c>
      <c r="B1096" s="115" t="s">
        <v>327</v>
      </c>
      <c r="C1096" s="138" t="s">
        <v>645</v>
      </c>
      <c r="D1096" s="140">
        <v>52805</v>
      </c>
      <c r="E1096" s="134">
        <v>14950</v>
      </c>
      <c r="F1096" s="135">
        <f t="shared" si="16"/>
        <v>37855</v>
      </c>
    </row>
    <row r="1097" spans="1:6" ht="15.75">
      <c r="A1097" s="143" t="s">
        <v>514</v>
      </c>
      <c r="B1097" s="115" t="s">
        <v>327</v>
      </c>
      <c r="C1097" s="138" t="s">
        <v>645</v>
      </c>
      <c r="D1097" s="140">
        <v>2569051</v>
      </c>
      <c r="E1097" s="134">
        <v>1833971.18</v>
      </c>
      <c r="F1097" s="135">
        <f t="shared" ref="F1097:F1112" si="17">D1097-E1097</f>
        <v>735079.82000000007</v>
      </c>
    </row>
    <row r="1098" spans="1:6" ht="15.75">
      <c r="A1098" s="143" t="s">
        <v>322</v>
      </c>
      <c r="B1098" s="115" t="s">
        <v>327</v>
      </c>
      <c r="C1098" s="138" t="s">
        <v>645</v>
      </c>
      <c r="D1098" s="140">
        <v>218124</v>
      </c>
      <c r="E1098" s="134">
        <v>43407.1</v>
      </c>
      <c r="F1098" s="135">
        <f t="shared" si="17"/>
        <v>174716.9</v>
      </c>
    </row>
    <row r="1099" spans="1:6" ht="15.75">
      <c r="A1099" s="143" t="s">
        <v>827</v>
      </c>
      <c r="B1099" s="115" t="s">
        <v>327</v>
      </c>
      <c r="C1099" s="138" t="s">
        <v>645</v>
      </c>
      <c r="D1099" s="140">
        <v>260684.78</v>
      </c>
      <c r="E1099" s="134">
        <v>23730</v>
      </c>
      <c r="F1099" s="135">
        <f t="shared" si="17"/>
        <v>236954.78</v>
      </c>
    </row>
    <row r="1100" spans="1:6" ht="15.75">
      <c r="A1100" s="148" t="s">
        <v>235</v>
      </c>
      <c r="B1100" s="117" t="s">
        <v>327</v>
      </c>
      <c r="C1100" s="149" t="s">
        <v>237</v>
      </c>
      <c r="D1100" s="152">
        <v>1780000</v>
      </c>
      <c r="E1100" s="150">
        <v>0</v>
      </c>
      <c r="F1100" s="151">
        <f t="shared" si="17"/>
        <v>1780000</v>
      </c>
    </row>
    <row r="1101" spans="1:6" ht="31.5">
      <c r="A1101" s="143" t="s">
        <v>944</v>
      </c>
      <c r="B1101" s="115" t="s">
        <v>327</v>
      </c>
      <c r="C1101" s="138" t="s">
        <v>238</v>
      </c>
      <c r="D1101" s="140">
        <v>1780000</v>
      </c>
      <c r="E1101" s="134">
        <v>0</v>
      </c>
      <c r="F1101" s="135">
        <f t="shared" si="17"/>
        <v>1780000</v>
      </c>
    </row>
    <row r="1102" spans="1:6" ht="15.75">
      <c r="A1102" s="143" t="s">
        <v>236</v>
      </c>
      <c r="B1102" s="115" t="s">
        <v>327</v>
      </c>
      <c r="C1102" s="138" t="s">
        <v>1220</v>
      </c>
      <c r="D1102" s="140">
        <v>1780000</v>
      </c>
      <c r="E1102" s="134">
        <v>0</v>
      </c>
      <c r="F1102" s="135">
        <f t="shared" si="17"/>
        <v>1780000</v>
      </c>
    </row>
    <row r="1103" spans="1:6" ht="15.75">
      <c r="A1103" s="143" t="s">
        <v>577</v>
      </c>
      <c r="B1103" s="115" t="s">
        <v>327</v>
      </c>
      <c r="C1103" s="138" t="s">
        <v>1220</v>
      </c>
      <c r="D1103" s="140">
        <v>1780000</v>
      </c>
      <c r="E1103" s="134">
        <v>0</v>
      </c>
      <c r="F1103" s="135">
        <f t="shared" si="17"/>
        <v>1780000</v>
      </c>
    </row>
    <row r="1104" spans="1:6" ht="15.75">
      <c r="A1104" s="148" t="s">
        <v>673</v>
      </c>
      <c r="B1104" s="117" t="s">
        <v>327</v>
      </c>
      <c r="C1104" s="149" t="s">
        <v>808</v>
      </c>
      <c r="D1104" s="152">
        <v>3693931.41</v>
      </c>
      <c r="E1104" s="150">
        <v>1201287.8</v>
      </c>
      <c r="F1104" s="151">
        <f t="shared" si="17"/>
        <v>2492643.6100000003</v>
      </c>
    </row>
    <row r="1105" spans="1:6" ht="78.75">
      <c r="A1105" s="143" t="s">
        <v>833</v>
      </c>
      <c r="B1105" s="115" t="s">
        <v>327</v>
      </c>
      <c r="C1105" s="138" t="s">
        <v>246</v>
      </c>
      <c r="D1105" s="140">
        <v>3693931.41</v>
      </c>
      <c r="E1105" s="134">
        <v>1201287.8</v>
      </c>
      <c r="F1105" s="135">
        <f t="shared" si="17"/>
        <v>2492643.6100000003</v>
      </c>
    </row>
    <row r="1106" spans="1:6" ht="31.5">
      <c r="A1106" s="143" t="s">
        <v>414</v>
      </c>
      <c r="B1106" s="115" t="s">
        <v>327</v>
      </c>
      <c r="C1106" s="138" t="s">
        <v>646</v>
      </c>
      <c r="D1106" s="140">
        <v>3693931.41</v>
      </c>
      <c r="E1106" s="134">
        <v>1201287.8</v>
      </c>
      <c r="F1106" s="135">
        <f t="shared" si="17"/>
        <v>2492643.6100000003</v>
      </c>
    </row>
    <row r="1107" spans="1:6" ht="31.5">
      <c r="A1107" s="143" t="s">
        <v>554</v>
      </c>
      <c r="B1107" s="115" t="s">
        <v>327</v>
      </c>
      <c r="C1107" s="138" t="s">
        <v>646</v>
      </c>
      <c r="D1107" s="140">
        <v>3693931.41</v>
      </c>
      <c r="E1107" s="134">
        <v>1201287.8</v>
      </c>
      <c r="F1107" s="135">
        <f t="shared" si="17"/>
        <v>2492643.6100000003</v>
      </c>
    </row>
    <row r="1108" spans="1:6" ht="31.5">
      <c r="A1108" s="148" t="s">
        <v>1206</v>
      </c>
      <c r="B1108" s="117" t="s">
        <v>327</v>
      </c>
      <c r="C1108" s="149" t="s">
        <v>247</v>
      </c>
      <c r="D1108" s="152">
        <v>53987.5</v>
      </c>
      <c r="E1108" s="150">
        <v>10487.72</v>
      </c>
      <c r="F1108" s="151">
        <f t="shared" si="17"/>
        <v>43499.78</v>
      </c>
    </row>
    <row r="1109" spans="1:6" ht="31.5">
      <c r="A1109" s="148" t="s">
        <v>1207</v>
      </c>
      <c r="B1109" s="117" t="s">
        <v>327</v>
      </c>
      <c r="C1109" s="149" t="s">
        <v>1221</v>
      </c>
      <c r="D1109" s="152">
        <v>53987.5</v>
      </c>
      <c r="E1109" s="150">
        <v>10487.72</v>
      </c>
      <c r="F1109" s="151">
        <f t="shared" si="17"/>
        <v>43499.78</v>
      </c>
    </row>
    <row r="1110" spans="1:6" ht="47.25">
      <c r="A1110" s="143" t="s">
        <v>633</v>
      </c>
      <c r="B1110" s="115" t="s">
        <v>327</v>
      </c>
      <c r="C1110" s="138" t="s">
        <v>1280</v>
      </c>
      <c r="D1110" s="140">
        <v>53987.5</v>
      </c>
      <c r="E1110" s="134">
        <v>10487.72</v>
      </c>
      <c r="F1110" s="135">
        <f t="shared" si="17"/>
        <v>43499.78</v>
      </c>
    </row>
    <row r="1111" spans="1:6" ht="15.75">
      <c r="A1111" s="143" t="s">
        <v>634</v>
      </c>
      <c r="B1111" s="115" t="s">
        <v>327</v>
      </c>
      <c r="C1111" s="138" t="s">
        <v>226</v>
      </c>
      <c r="D1111" s="140">
        <v>53987.5</v>
      </c>
      <c r="E1111" s="134">
        <v>10487.72</v>
      </c>
      <c r="F1111" s="135">
        <f t="shared" si="17"/>
        <v>43499.78</v>
      </c>
    </row>
    <row r="1112" spans="1:6" ht="16.5" thickBot="1">
      <c r="A1112" s="143" t="s">
        <v>321</v>
      </c>
      <c r="B1112" s="128" t="s">
        <v>327</v>
      </c>
      <c r="C1112" s="144" t="s">
        <v>226</v>
      </c>
      <c r="D1112" s="145">
        <v>53987.5</v>
      </c>
      <c r="E1112" s="146">
        <v>10487.72</v>
      </c>
      <c r="F1112" s="147">
        <f t="shared" si="17"/>
        <v>43499.78</v>
      </c>
    </row>
    <row r="1113" spans="1:6" ht="15.75" thickBot="1"/>
    <row r="1114" spans="1:6" ht="16.5" thickBot="1">
      <c r="A1114" s="130" t="s">
        <v>139</v>
      </c>
      <c r="B1114" s="131">
        <v>450</v>
      </c>
      <c r="C1114" s="131" t="s">
        <v>328</v>
      </c>
      <c r="D1114" s="132">
        <v>-39433936.200000003</v>
      </c>
      <c r="E1114" s="132">
        <v>-14466733.32</v>
      </c>
      <c r="F1114" s="133" t="s">
        <v>328</v>
      </c>
    </row>
  </sheetData>
  <autoFilter ref="A7:F1112"/>
  <mergeCells count="1">
    <mergeCell ref="A2:F2"/>
  </mergeCells>
  <phoneticPr fontId="6" type="noConversion"/>
  <printOptions horizontalCentered="1"/>
  <pageMargins left="0.78740157480314965" right="0.78740157480314965" top="0.19685039370078741" bottom="0.19685039370078741" header="0.19685039370078741" footer="0.27559055118110237"/>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dimension ref="A1:DG67"/>
  <sheetViews>
    <sheetView tabSelected="1" view="pageBreakPreview" zoomScale="75" workbookViewId="0">
      <selection activeCell="E13" sqref="E13"/>
    </sheetView>
  </sheetViews>
  <sheetFormatPr defaultRowHeight="12.75"/>
  <cols>
    <col min="1" max="1" width="76.85546875" style="4" customWidth="1"/>
    <col min="2" max="2" width="6.85546875" style="4" customWidth="1"/>
    <col min="3" max="3" width="28.28515625" style="4" customWidth="1"/>
    <col min="4" max="5" width="19.85546875" style="4" customWidth="1"/>
    <col min="6" max="6" width="19.28515625" style="4" customWidth="1"/>
    <col min="7" max="16384" width="9.140625" style="4"/>
  </cols>
  <sheetData>
    <row r="1" spans="1:111">
      <c r="F1" s="5" t="s">
        <v>308</v>
      </c>
    </row>
    <row r="2" spans="1:111" ht="15.75">
      <c r="A2" s="189" t="s">
        <v>251</v>
      </c>
      <c r="B2" s="189"/>
      <c r="C2" s="189"/>
      <c r="D2" s="189"/>
      <c r="E2" s="189"/>
      <c r="F2" s="189"/>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row>
    <row r="3" spans="1:111" ht="15.75">
      <c r="A3" s="26"/>
      <c r="B3" s="26"/>
      <c r="C3" s="26"/>
      <c r="D3" s="26"/>
      <c r="E3" s="26"/>
      <c r="F3" s="26"/>
    </row>
    <row r="4" spans="1:111" ht="15.75">
      <c r="A4" s="26"/>
      <c r="B4" s="26"/>
      <c r="C4" s="26"/>
      <c r="D4" s="26"/>
      <c r="E4" s="26"/>
      <c r="F4" s="26"/>
    </row>
    <row r="5" spans="1:111" ht="12.75" customHeight="1">
      <c r="A5" s="190" t="s">
        <v>695</v>
      </c>
      <c r="B5" s="190" t="s">
        <v>367</v>
      </c>
      <c r="C5" s="190" t="s">
        <v>181</v>
      </c>
      <c r="D5" s="190" t="s">
        <v>1265</v>
      </c>
      <c r="E5" s="192" t="s">
        <v>271</v>
      </c>
      <c r="F5" s="190" t="s">
        <v>487</v>
      </c>
    </row>
    <row r="6" spans="1:111" ht="62.25" customHeight="1">
      <c r="A6" s="191"/>
      <c r="B6" s="191"/>
      <c r="C6" s="191"/>
      <c r="D6" s="191"/>
      <c r="E6" s="193"/>
      <c r="F6" s="191"/>
    </row>
    <row r="7" spans="1:111" ht="16.5" thickBot="1">
      <c r="A7" s="33">
        <v>1</v>
      </c>
      <c r="B7" s="34">
        <v>2</v>
      </c>
      <c r="C7" s="34">
        <v>3</v>
      </c>
      <c r="D7" s="34">
        <v>4</v>
      </c>
      <c r="E7" s="34">
        <v>5</v>
      </c>
      <c r="F7" s="34">
        <v>6</v>
      </c>
    </row>
    <row r="8" spans="1:111" ht="15.75">
      <c r="A8" s="56" t="s">
        <v>36</v>
      </c>
      <c r="B8" s="35">
        <v>500</v>
      </c>
      <c r="C8" s="36" t="s">
        <v>328</v>
      </c>
      <c r="D8" s="37">
        <f>D9+D13</f>
        <v>39433936.199999809</v>
      </c>
      <c r="E8" s="37">
        <f>E9+E13</f>
        <v>14466733.320000052</v>
      </c>
      <c r="F8" s="38">
        <f>D8-E8</f>
        <v>24967202.879999757</v>
      </c>
    </row>
    <row r="9" spans="1:111" ht="15.75" customHeight="1">
      <c r="A9" s="183" t="s">
        <v>34</v>
      </c>
      <c r="B9" s="185">
        <v>520</v>
      </c>
      <c r="C9" s="187" t="s">
        <v>1255</v>
      </c>
      <c r="D9" s="179">
        <v>-16487500</v>
      </c>
      <c r="E9" s="179">
        <v>-16487500</v>
      </c>
      <c r="F9" s="181">
        <f>D9-E9</f>
        <v>0</v>
      </c>
    </row>
    <row r="10" spans="1:111" ht="12.75" customHeight="1">
      <c r="A10" s="184"/>
      <c r="B10" s="186"/>
      <c r="C10" s="188"/>
      <c r="D10" s="180"/>
      <c r="E10" s="180"/>
      <c r="F10" s="182"/>
    </row>
    <row r="11" spans="1:111" ht="47.25">
      <c r="A11" s="57" t="s">
        <v>970</v>
      </c>
      <c r="B11" s="39">
        <v>520</v>
      </c>
      <c r="C11" s="31" t="s">
        <v>969</v>
      </c>
      <c r="D11" s="40">
        <v>0</v>
      </c>
      <c r="E11" s="40">
        <v>0</v>
      </c>
      <c r="F11" s="32">
        <f>D11-E11</f>
        <v>0</v>
      </c>
    </row>
    <row r="12" spans="1:111" ht="47.25">
      <c r="A12" s="57" t="s">
        <v>971</v>
      </c>
      <c r="B12" s="39">
        <v>520</v>
      </c>
      <c r="C12" s="31" t="s">
        <v>1166</v>
      </c>
      <c r="D12" s="41">
        <v>-16487500</v>
      </c>
      <c r="E12" s="40">
        <v>-16487500</v>
      </c>
      <c r="F12" s="32">
        <f>D12-E12</f>
        <v>0</v>
      </c>
    </row>
    <row r="13" spans="1:111" ht="31.5">
      <c r="A13" s="57" t="s">
        <v>35</v>
      </c>
      <c r="B13" s="39">
        <v>700</v>
      </c>
      <c r="C13" s="31" t="s">
        <v>85</v>
      </c>
      <c r="D13" s="41">
        <f>D14+D15</f>
        <v>55921436.199999809</v>
      </c>
      <c r="E13" s="41">
        <f>E14+E15</f>
        <v>30954233.320000052</v>
      </c>
      <c r="F13" s="32">
        <f>D13-E13</f>
        <v>24967202.879999757</v>
      </c>
    </row>
    <row r="14" spans="1:111" ht="31.5">
      <c r="A14" s="57" t="s">
        <v>972</v>
      </c>
      <c r="B14" s="39">
        <v>710</v>
      </c>
      <c r="C14" s="31" t="s">
        <v>1165</v>
      </c>
      <c r="D14" s="41">
        <v>-3064315941.4200001</v>
      </c>
      <c r="E14" s="40">
        <v>-863220635.01999998</v>
      </c>
      <c r="F14" s="42" t="s">
        <v>328</v>
      </c>
    </row>
    <row r="15" spans="1:111" ht="32.25" thickBot="1">
      <c r="A15" s="57" t="s">
        <v>973</v>
      </c>
      <c r="B15" s="43">
        <v>720</v>
      </c>
      <c r="C15" s="53" t="s">
        <v>1164</v>
      </c>
      <c r="D15" s="44">
        <v>3120237377.6199999</v>
      </c>
      <c r="E15" s="45">
        <v>894174868.34000003</v>
      </c>
      <c r="F15" s="46" t="s">
        <v>328</v>
      </c>
    </row>
    <row r="16" spans="1:111" ht="15.75">
      <c r="A16" s="26"/>
      <c r="B16" s="26"/>
      <c r="C16" s="26"/>
      <c r="D16" s="26"/>
      <c r="E16" s="26"/>
      <c r="F16" s="26"/>
    </row>
    <row r="17" spans="1:72" ht="15.75">
      <c r="A17" s="26"/>
      <c r="B17" s="26"/>
      <c r="C17" s="26"/>
      <c r="D17" s="26"/>
      <c r="E17" s="26"/>
      <c r="F17" s="26"/>
    </row>
    <row r="18" spans="1:72" ht="15.75">
      <c r="A18" s="26"/>
      <c r="B18" s="26"/>
      <c r="C18" s="26"/>
      <c r="D18" s="26"/>
      <c r="E18" s="26"/>
      <c r="F18" s="26"/>
    </row>
    <row r="19" spans="1:72" ht="21" customHeight="1">
      <c r="A19" s="176" t="s">
        <v>325</v>
      </c>
      <c r="B19" s="176"/>
      <c r="C19" s="176"/>
      <c r="D19" s="176"/>
      <c r="E19" s="176"/>
      <c r="F19" s="26"/>
      <c r="G19" s="26"/>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
      <c r="BK19" s="1"/>
      <c r="BL19" s="1"/>
      <c r="BM19" s="1"/>
      <c r="BN19" s="1"/>
      <c r="BO19" s="1"/>
      <c r="BP19" s="1"/>
      <c r="BQ19" s="1"/>
      <c r="BR19" s="1"/>
      <c r="BS19" s="1"/>
      <c r="BT19" s="1"/>
    </row>
    <row r="20" spans="1:72" ht="15.75">
      <c r="A20" s="26"/>
      <c r="B20" s="26"/>
      <c r="C20" s="26"/>
      <c r="D20" s="26"/>
      <c r="E20" s="26"/>
      <c r="F20" s="26"/>
      <c r="G20" s="26"/>
      <c r="H20" s="1"/>
      <c r="I20" s="1"/>
      <c r="J20" s="1"/>
      <c r="K20" s="1"/>
      <c r="L20" s="1"/>
      <c r="M20" s="1"/>
      <c r="N20" s="1"/>
      <c r="O20" s="1"/>
      <c r="P20" s="178"/>
      <c r="Q20" s="178"/>
      <c r="R20" s="178"/>
      <c r="S20" s="178"/>
      <c r="T20" s="178"/>
      <c r="U20" s="178"/>
      <c r="V20" s="178"/>
      <c r="W20" s="178"/>
      <c r="X20" s="178"/>
      <c r="Y20" s="178"/>
      <c r="Z20" s="178"/>
      <c r="AA20" s="178"/>
      <c r="AB20" s="178"/>
      <c r="AC20" s="178"/>
      <c r="AD20" s="178"/>
      <c r="AE20" s="178"/>
      <c r="AF20" s="178"/>
      <c r="AG20" s="178"/>
      <c r="AH20" s="1"/>
      <c r="AI20" s="1"/>
      <c r="AJ20" s="1"/>
      <c r="AK20" s="1"/>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
      <c r="BK20" s="1"/>
      <c r="BL20" s="1"/>
      <c r="BM20" s="1"/>
      <c r="BN20" s="1"/>
      <c r="BO20" s="1"/>
      <c r="BP20" s="1"/>
      <c r="BQ20" s="1"/>
      <c r="BR20" s="1"/>
      <c r="BS20" s="1"/>
      <c r="BT20" s="1"/>
    </row>
    <row r="21" spans="1:72" ht="15.75">
      <c r="A21" s="26"/>
      <c r="B21" s="26"/>
      <c r="C21" s="26"/>
      <c r="D21" s="26" t="s">
        <v>392</v>
      </c>
      <c r="E21" s="26"/>
      <c r="F21" s="26"/>
      <c r="G21" s="26"/>
      <c r="H21" s="1"/>
      <c r="I21" s="1"/>
      <c r="J21" s="1"/>
      <c r="K21" s="1"/>
      <c r="L21" s="1"/>
      <c r="M21" s="1"/>
      <c r="N21" s="1"/>
      <c r="O21" s="1"/>
      <c r="P21" s="1"/>
      <c r="Q21" s="1"/>
      <c r="R21" s="1"/>
      <c r="S21" s="1"/>
      <c r="T21" s="8"/>
      <c r="U21" s="8"/>
      <c r="V21" s="8"/>
      <c r="W21" s="8"/>
      <c r="X21" s="8"/>
      <c r="Y21" s="8"/>
      <c r="Z21" s="8"/>
      <c r="AA21" s="1"/>
      <c r="AB21" s="1"/>
      <c r="AC21" s="1"/>
      <c r="AD21" s="1"/>
      <c r="AE21" s="1"/>
      <c r="AF21" s="1"/>
      <c r="AG21" s="1"/>
      <c r="AH21" s="1"/>
      <c r="AI21" s="1"/>
      <c r="AJ21" s="1"/>
      <c r="AK21" s="1"/>
      <c r="AL21" s="1"/>
      <c r="AM21" s="1"/>
      <c r="AN21" s="1"/>
      <c r="AO21" s="1"/>
      <c r="AP21" s="1"/>
      <c r="AQ21" s="1"/>
      <c r="AR21" s="1"/>
      <c r="AS21" s="8"/>
      <c r="AT21" s="8"/>
      <c r="AU21" s="8"/>
      <c r="AV21" s="8"/>
      <c r="AW21" s="1"/>
      <c r="AX21" s="1"/>
      <c r="AY21" s="1"/>
      <c r="AZ21" s="1"/>
      <c r="BA21" s="1"/>
      <c r="BB21" s="1"/>
      <c r="BC21" s="1"/>
      <c r="BD21" s="1"/>
      <c r="BE21" s="1"/>
      <c r="BF21" s="1"/>
      <c r="BG21" s="1"/>
      <c r="BH21" s="1"/>
      <c r="BI21" s="1"/>
      <c r="BJ21" s="1"/>
      <c r="BK21" s="1"/>
      <c r="BL21" s="1"/>
      <c r="BM21" s="1"/>
      <c r="BN21" s="1"/>
      <c r="BO21" s="1"/>
      <c r="BP21" s="1"/>
      <c r="BQ21" s="1"/>
      <c r="BR21" s="1"/>
      <c r="BS21" s="1"/>
      <c r="BT21" s="1"/>
    </row>
    <row r="22" spans="1:72" ht="15.75">
      <c r="A22" s="26" t="s">
        <v>991</v>
      </c>
      <c r="B22" s="26"/>
      <c r="C22" s="26"/>
      <c r="D22" s="26"/>
      <c r="E22" s="26"/>
      <c r="F22" s="26"/>
      <c r="G22" s="26"/>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row>
    <row r="23" spans="1:72" ht="22.5" customHeight="1">
      <c r="A23" s="26" t="s">
        <v>270</v>
      </c>
      <c r="B23" s="26"/>
      <c r="C23" s="26"/>
      <c r="D23" s="26"/>
      <c r="E23" s="26"/>
      <c r="F23" s="26"/>
      <c r="G23" s="26"/>
      <c r="H23" s="1"/>
      <c r="I23" s="1"/>
      <c r="J23" s="1"/>
      <c r="K23" s="1"/>
      <c r="L23" s="1"/>
      <c r="M23" s="1"/>
      <c r="N23" s="1"/>
      <c r="O23" s="1"/>
      <c r="P23" s="1"/>
      <c r="Q23" s="1"/>
      <c r="R23" s="1"/>
      <c r="S23" s="9"/>
      <c r="T23" s="9"/>
      <c r="U23" s="9"/>
      <c r="V23" s="9"/>
      <c r="W23" s="9"/>
      <c r="X23" s="9"/>
      <c r="Y23" s="9"/>
      <c r="Z23" s="9"/>
      <c r="AA23" s="172"/>
      <c r="AB23" s="172"/>
      <c r="AC23" s="172"/>
      <c r="AD23" s="172"/>
      <c r="AE23" s="172"/>
      <c r="AF23" s="172"/>
      <c r="AG23" s="172"/>
      <c r="AH23" s="172"/>
      <c r="AI23" s="172"/>
      <c r="AJ23" s="172"/>
      <c r="AK23" s="172"/>
      <c r="AL23" s="172"/>
      <c r="AM23" s="172"/>
      <c r="AN23" s="172"/>
      <c r="AO23" s="172"/>
      <c r="AP23" s="172"/>
      <c r="AQ23" s="172"/>
      <c r="AR23" s="172"/>
      <c r="AS23" s="1"/>
      <c r="AT23" s="1"/>
      <c r="AU23" s="1"/>
      <c r="AV23" s="1"/>
      <c r="AW23" s="172"/>
      <c r="AX23" s="172"/>
      <c r="AY23" s="172"/>
      <c r="AZ23" s="172"/>
      <c r="BA23" s="172"/>
      <c r="BB23" s="172"/>
      <c r="BC23" s="172"/>
      <c r="BD23" s="172"/>
      <c r="BE23" s="172"/>
      <c r="BF23" s="172"/>
      <c r="BG23" s="172"/>
      <c r="BH23" s="172"/>
      <c r="BI23" s="172"/>
      <c r="BJ23" s="172"/>
      <c r="BK23" s="172"/>
      <c r="BL23" s="172"/>
      <c r="BM23" s="172"/>
      <c r="BN23" s="172"/>
      <c r="BO23" s="172"/>
      <c r="BP23" s="172"/>
      <c r="BQ23" s="172"/>
      <c r="BR23" s="172"/>
      <c r="BS23" s="172"/>
      <c r="BT23" s="172"/>
    </row>
    <row r="24" spans="1:72" ht="15.75">
      <c r="A24" s="26"/>
      <c r="B24" s="26"/>
      <c r="C24" s="26"/>
      <c r="D24" s="26"/>
      <c r="E24" s="26"/>
      <c r="F24" s="26"/>
      <c r="G24" s="26"/>
      <c r="H24" s="1"/>
      <c r="I24" s="1"/>
      <c r="J24" s="1"/>
      <c r="K24" s="1"/>
      <c r="L24" s="1"/>
      <c r="M24" s="1"/>
      <c r="N24" s="1"/>
      <c r="O24" s="1"/>
      <c r="P24" s="1"/>
      <c r="Q24" s="1"/>
      <c r="R24" s="1"/>
      <c r="S24" s="9"/>
      <c r="T24" s="9"/>
      <c r="U24" s="9"/>
      <c r="V24" s="9"/>
      <c r="W24" s="9"/>
      <c r="X24" s="9"/>
      <c r="Y24" s="9"/>
      <c r="Z24" s="9"/>
      <c r="AA24" s="178"/>
      <c r="AB24" s="178"/>
      <c r="AC24" s="178"/>
      <c r="AD24" s="178"/>
      <c r="AE24" s="178"/>
      <c r="AF24" s="178"/>
      <c r="AG24" s="178"/>
      <c r="AH24" s="178"/>
      <c r="AI24" s="178"/>
      <c r="AJ24" s="178"/>
      <c r="AK24" s="178"/>
      <c r="AL24" s="178"/>
      <c r="AM24" s="178"/>
      <c r="AN24" s="178"/>
      <c r="AO24" s="178"/>
      <c r="AP24" s="178"/>
      <c r="AQ24" s="178"/>
      <c r="AR24" s="178"/>
      <c r="AS24" s="1"/>
      <c r="AT24" s="1"/>
      <c r="AU24" s="1"/>
      <c r="AV24" s="1"/>
      <c r="AW24" s="178"/>
      <c r="AX24" s="178"/>
      <c r="AY24" s="178"/>
      <c r="AZ24" s="178"/>
      <c r="BA24" s="178"/>
      <c r="BB24" s="178"/>
      <c r="BC24" s="178"/>
      <c r="BD24" s="178"/>
      <c r="BE24" s="178"/>
      <c r="BF24" s="178"/>
      <c r="BG24" s="178"/>
      <c r="BH24" s="178"/>
      <c r="BI24" s="178"/>
      <c r="BJ24" s="178"/>
      <c r="BK24" s="178"/>
      <c r="BL24" s="178"/>
      <c r="BM24" s="178"/>
      <c r="BN24" s="178"/>
      <c r="BO24" s="178"/>
      <c r="BP24" s="178"/>
      <c r="BQ24" s="178"/>
      <c r="BR24" s="178"/>
      <c r="BS24" s="178"/>
      <c r="BT24" s="178"/>
    </row>
    <row r="25" spans="1:72" ht="15.75">
      <c r="A25" s="26"/>
      <c r="B25" s="26"/>
      <c r="C25" s="26"/>
      <c r="D25" s="26"/>
      <c r="E25" s="26"/>
      <c r="F25" s="26"/>
      <c r="G25" s="26"/>
      <c r="H25" s="1"/>
      <c r="I25" s="1"/>
      <c r="J25" s="1"/>
      <c r="K25" s="1"/>
      <c r="L25" s="1"/>
      <c r="M25" s="1"/>
      <c r="N25" s="1"/>
      <c r="O25" s="1"/>
      <c r="P25" s="1"/>
      <c r="Q25" s="1"/>
      <c r="R25" s="1"/>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8"/>
      <c r="AT25" s="8"/>
      <c r="AU25" s="8"/>
      <c r="AV25" s="8"/>
      <c r="AW25" s="9"/>
      <c r="AX25" s="9"/>
      <c r="AY25" s="9"/>
      <c r="AZ25" s="9"/>
      <c r="BA25" s="9"/>
      <c r="BB25" s="9"/>
      <c r="BC25" s="9"/>
      <c r="BD25" s="9"/>
      <c r="BE25" s="9"/>
      <c r="BF25" s="9"/>
      <c r="BG25" s="9"/>
      <c r="BH25" s="9"/>
      <c r="BI25" s="9"/>
      <c r="BJ25" s="9"/>
      <c r="BK25" s="9"/>
      <c r="BL25" s="9"/>
      <c r="BM25" s="9"/>
      <c r="BN25" s="9"/>
      <c r="BO25" s="9"/>
      <c r="BP25" s="9"/>
      <c r="BQ25" s="9"/>
      <c r="BR25" s="9"/>
      <c r="BS25" s="9"/>
      <c r="BT25" s="9"/>
    </row>
    <row r="26" spans="1:72" ht="31.5" customHeight="1">
      <c r="A26" s="26" t="s">
        <v>632</v>
      </c>
      <c r="B26" s="26"/>
      <c r="C26" s="26"/>
      <c r="D26" s="26"/>
      <c r="E26" s="26"/>
      <c r="F26" s="26"/>
      <c r="G26" s="26"/>
      <c r="H26" s="1"/>
      <c r="I26" s="1"/>
      <c r="J26" s="1"/>
      <c r="K26" s="1"/>
      <c r="L26" s="1"/>
      <c r="M26" s="1"/>
      <c r="N26" s="1"/>
      <c r="O26" s="1"/>
      <c r="P26" s="1"/>
      <c r="Q26" s="1"/>
      <c r="R26" s="1"/>
      <c r="S26" s="1"/>
      <c r="T26" s="172"/>
      <c r="U26" s="172"/>
      <c r="V26" s="172"/>
      <c r="W26" s="172"/>
      <c r="X26" s="172"/>
      <c r="Y26" s="172"/>
      <c r="Z26" s="172"/>
      <c r="AA26" s="172"/>
      <c r="AB26" s="172"/>
      <c r="AC26" s="172"/>
      <c r="AD26" s="172"/>
      <c r="AE26" s="172"/>
      <c r="AF26" s="172"/>
      <c r="AG26" s="172"/>
      <c r="AH26" s="172"/>
      <c r="AI26" s="172"/>
      <c r="AJ26" s="172"/>
      <c r="AK26" s="172"/>
      <c r="AL26" s="1"/>
      <c r="AM26" s="1"/>
      <c r="AN26" s="1"/>
      <c r="AO26" s="1"/>
      <c r="AP26" s="172"/>
      <c r="AQ26" s="172"/>
      <c r="AR26" s="172"/>
      <c r="AS26" s="172"/>
      <c r="AT26" s="172"/>
      <c r="AU26" s="172"/>
      <c r="AV26" s="172"/>
      <c r="AW26" s="172"/>
      <c r="AX26" s="172"/>
      <c r="AY26" s="172"/>
      <c r="AZ26" s="172"/>
      <c r="BA26" s="172"/>
      <c r="BB26" s="172"/>
      <c r="BC26" s="172"/>
      <c r="BD26" s="172"/>
      <c r="BE26" s="172"/>
      <c r="BF26" s="172"/>
      <c r="BG26" s="172"/>
      <c r="BH26" s="172"/>
      <c r="BI26" s="172"/>
      <c r="BJ26" s="172"/>
      <c r="BK26" s="172"/>
      <c r="BL26" s="172"/>
      <c r="BM26" s="172"/>
      <c r="BN26" s="9"/>
      <c r="BO26" s="9"/>
      <c r="BP26" s="9"/>
      <c r="BQ26" s="9"/>
      <c r="BR26" s="9"/>
      <c r="BS26" s="9"/>
      <c r="BT26" s="9"/>
    </row>
    <row r="27" spans="1:72" ht="15.75">
      <c r="A27" s="26"/>
      <c r="B27" s="26"/>
      <c r="C27" s="26"/>
      <c r="D27" s="26"/>
      <c r="E27" s="26"/>
      <c r="F27" s="26"/>
      <c r="G27" s="26"/>
      <c r="H27" s="9"/>
      <c r="I27" s="9"/>
      <c r="J27" s="9"/>
      <c r="K27" s="9"/>
      <c r="L27" s="9"/>
      <c r="M27" s="9"/>
      <c r="N27" s="9"/>
      <c r="O27" s="9"/>
      <c r="P27" s="9"/>
      <c r="Q27" s="9"/>
      <c r="R27" s="9"/>
      <c r="S27" s="9"/>
      <c r="T27" s="178"/>
      <c r="U27" s="178"/>
      <c r="V27" s="178"/>
      <c r="W27" s="178"/>
      <c r="X27" s="178"/>
      <c r="Y27" s="178"/>
      <c r="Z27" s="178"/>
      <c r="AA27" s="178"/>
      <c r="AB27" s="178"/>
      <c r="AC27" s="178"/>
      <c r="AD27" s="178"/>
      <c r="AE27" s="178"/>
      <c r="AF27" s="178"/>
      <c r="AG27" s="178"/>
      <c r="AH27" s="178"/>
      <c r="AI27" s="178"/>
      <c r="AJ27" s="178"/>
      <c r="AK27" s="178"/>
      <c r="AL27" s="1"/>
      <c r="AM27" s="1"/>
      <c r="AN27" s="1"/>
      <c r="AO27" s="1"/>
      <c r="AP27" s="178"/>
      <c r="AQ27" s="178"/>
      <c r="AR27" s="178"/>
      <c r="AS27" s="178"/>
      <c r="AT27" s="178"/>
      <c r="AU27" s="178"/>
      <c r="AV27" s="178"/>
      <c r="AW27" s="178"/>
      <c r="AX27" s="178"/>
      <c r="AY27" s="178"/>
      <c r="AZ27" s="178"/>
      <c r="BA27" s="178"/>
      <c r="BB27" s="178"/>
      <c r="BC27" s="178"/>
      <c r="BD27" s="178"/>
      <c r="BE27" s="178"/>
      <c r="BF27" s="178"/>
      <c r="BG27" s="178"/>
      <c r="BH27" s="178"/>
      <c r="BI27" s="178"/>
      <c r="BJ27" s="178"/>
      <c r="BK27" s="178"/>
      <c r="BL27" s="178"/>
      <c r="BM27" s="178"/>
      <c r="BN27" s="9"/>
      <c r="BO27" s="9"/>
      <c r="BP27" s="9"/>
      <c r="BQ27" s="9"/>
      <c r="BR27" s="9"/>
      <c r="BS27" s="9"/>
      <c r="BT27" s="9"/>
    </row>
    <row r="28" spans="1:72" ht="15.75">
      <c r="A28" s="26" t="s">
        <v>392</v>
      </c>
      <c r="B28" s="26"/>
      <c r="C28" s="26"/>
      <c r="D28" s="26"/>
      <c r="E28" s="26"/>
      <c r="F28" s="26"/>
      <c r="G28" s="26"/>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7"/>
      <c r="AW28" s="1"/>
      <c r="AX28" s="1"/>
      <c r="AY28" s="1"/>
      <c r="AZ28" s="1"/>
      <c r="BA28" s="1"/>
      <c r="BB28" s="1"/>
      <c r="BC28" s="1"/>
      <c r="BD28" s="1"/>
      <c r="BE28" s="1"/>
      <c r="BF28" s="1"/>
      <c r="BG28" s="1"/>
      <c r="BH28" s="1"/>
      <c r="BI28" s="1"/>
      <c r="BJ28" s="1"/>
      <c r="BK28" s="1"/>
      <c r="BL28" s="1"/>
      <c r="BM28" s="1"/>
      <c r="BN28" s="1"/>
      <c r="BO28" s="1"/>
      <c r="BP28" s="1"/>
      <c r="BQ28" s="1"/>
      <c r="BR28" s="1"/>
      <c r="BS28" s="1"/>
      <c r="BT28" s="1"/>
    </row>
    <row r="29" spans="1:72" ht="15.75">
      <c r="A29" s="176" t="s">
        <v>100</v>
      </c>
      <c r="B29" s="176"/>
      <c r="C29" s="176"/>
      <c r="D29" s="177"/>
      <c r="E29" s="177"/>
      <c r="F29" s="177"/>
      <c r="G29" s="177"/>
      <c r="H29" s="173"/>
      <c r="I29" s="173"/>
      <c r="J29" s="1"/>
      <c r="K29" s="172"/>
      <c r="L29" s="172"/>
      <c r="M29" s="172"/>
      <c r="N29" s="172"/>
      <c r="O29" s="172"/>
      <c r="P29" s="172"/>
      <c r="Q29" s="172"/>
      <c r="R29" s="172"/>
      <c r="S29" s="172"/>
      <c r="T29" s="172"/>
      <c r="U29" s="172"/>
      <c r="V29" s="172"/>
      <c r="W29" s="172"/>
      <c r="X29" s="172"/>
      <c r="Y29" s="172"/>
      <c r="Z29" s="172"/>
      <c r="AA29" s="172"/>
      <c r="AB29" s="172"/>
      <c r="AC29" s="173"/>
      <c r="AD29" s="173"/>
      <c r="AE29" s="173"/>
      <c r="AF29" s="173"/>
      <c r="AG29" s="174"/>
      <c r="AH29" s="174"/>
      <c r="AI29" s="174"/>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row>
    <row r="30" spans="1:7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row>
    <row r="31" spans="1:72">
      <c r="A31" s="1"/>
      <c r="B31" s="1"/>
      <c r="C31" s="1"/>
      <c r="D31" s="1"/>
      <c r="E31" s="1"/>
      <c r="F31" s="1"/>
    </row>
    <row r="32" spans="1:72">
      <c r="A32" s="1" t="s">
        <v>392</v>
      </c>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row r="41" spans="1:6">
      <c r="A41" s="1"/>
      <c r="B41" s="1"/>
      <c r="C41" s="1"/>
      <c r="D41" s="1"/>
      <c r="E41" s="1"/>
      <c r="F41" s="1"/>
    </row>
    <row r="42" spans="1:6">
      <c r="A42" s="1"/>
      <c r="B42" s="1"/>
      <c r="C42" s="1"/>
      <c r="D42" s="1"/>
      <c r="E42" s="1"/>
      <c r="F42" s="1"/>
    </row>
    <row r="43" spans="1:6">
      <c r="A43" s="1"/>
      <c r="B43" s="1"/>
      <c r="C43" s="1"/>
      <c r="D43" s="1"/>
      <c r="E43" s="1"/>
      <c r="F43" s="1"/>
    </row>
    <row r="44" spans="1:6">
      <c r="A44" s="1"/>
      <c r="B44" s="1"/>
      <c r="C44" s="1"/>
      <c r="D44" s="1"/>
      <c r="E44" s="1"/>
      <c r="F44" s="1"/>
    </row>
    <row r="45" spans="1:6">
      <c r="A45" s="1"/>
      <c r="B45" s="1"/>
      <c r="C45" s="1"/>
      <c r="D45" s="1"/>
      <c r="E45" s="1"/>
      <c r="F45" s="1"/>
    </row>
    <row r="46" spans="1:6">
      <c r="A46" s="1"/>
      <c r="B46" s="1"/>
      <c r="C46" s="1"/>
      <c r="D46" s="1"/>
      <c r="E46" s="1"/>
      <c r="F46" s="1"/>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51" spans="1:6">
      <c r="A51" s="1"/>
      <c r="B51" s="1"/>
      <c r="C51" s="1"/>
      <c r="D51" s="1"/>
      <c r="E51" s="1"/>
      <c r="F51" s="1"/>
    </row>
    <row r="52" spans="1:6">
      <c r="A52" s="1"/>
      <c r="B52" s="1"/>
      <c r="C52" s="1"/>
      <c r="D52" s="1"/>
      <c r="E52" s="1"/>
      <c r="F52" s="1"/>
    </row>
    <row r="53" spans="1:6">
      <c r="A53" s="1"/>
      <c r="B53" s="1"/>
      <c r="C53" s="1"/>
      <c r="D53" s="1"/>
      <c r="E53" s="1"/>
      <c r="F53" s="1"/>
    </row>
    <row r="54" spans="1:6">
      <c r="A54" s="1"/>
      <c r="B54" s="1"/>
      <c r="C54" s="1"/>
      <c r="D54" s="1"/>
      <c r="E54" s="1"/>
      <c r="F54" s="1"/>
    </row>
    <row r="55" spans="1:6">
      <c r="A55" s="1"/>
      <c r="B55" s="1"/>
      <c r="C55" s="1"/>
      <c r="D55" s="1"/>
      <c r="E55" s="1"/>
      <c r="F55" s="1"/>
    </row>
    <row r="56" spans="1:6">
      <c r="A56" s="1"/>
      <c r="B56" s="1"/>
      <c r="C56" s="1"/>
      <c r="D56" s="1"/>
      <c r="E56" s="1"/>
      <c r="F56" s="1"/>
    </row>
    <row r="57" spans="1:6">
      <c r="A57" s="1"/>
      <c r="B57" s="1"/>
      <c r="C57" s="1"/>
      <c r="D57" s="1"/>
      <c r="E57" s="1"/>
      <c r="F57" s="1"/>
    </row>
    <row r="58" spans="1:6">
      <c r="A58" s="1"/>
      <c r="B58" s="1"/>
      <c r="C58" s="1"/>
      <c r="D58" s="1"/>
      <c r="E58" s="1"/>
      <c r="F58" s="1"/>
    </row>
    <row r="59" spans="1:6">
      <c r="A59" s="1"/>
      <c r="B59" s="1"/>
      <c r="C59" s="1"/>
      <c r="D59" s="1"/>
      <c r="E59" s="1"/>
      <c r="F59" s="1"/>
    </row>
    <row r="60" spans="1:6">
      <c r="A60" s="1"/>
      <c r="B60" s="1"/>
      <c r="C60" s="1"/>
      <c r="D60" s="1"/>
      <c r="E60" s="1"/>
      <c r="F60" s="1"/>
    </row>
    <row r="61" spans="1:6">
      <c r="A61" s="1"/>
      <c r="B61" s="1"/>
      <c r="C61" s="1"/>
      <c r="D61" s="1"/>
      <c r="E61" s="1"/>
      <c r="F61" s="1"/>
    </row>
    <row r="62" spans="1:6">
      <c r="A62" s="1"/>
      <c r="B62" s="1"/>
      <c r="C62" s="1"/>
      <c r="D62" s="1"/>
      <c r="E62" s="1"/>
      <c r="F62" s="1"/>
    </row>
    <row r="63" spans="1:6">
      <c r="A63" s="1"/>
      <c r="B63" s="1"/>
      <c r="C63" s="1"/>
      <c r="D63" s="1"/>
      <c r="E63" s="1"/>
      <c r="F63" s="1"/>
    </row>
    <row r="64" spans="1:6">
      <c r="A64" s="1"/>
      <c r="B64" s="1"/>
      <c r="C64" s="1"/>
      <c r="D64" s="1"/>
      <c r="E64" s="1"/>
      <c r="F64" s="1"/>
    </row>
    <row r="65" spans="1:6">
      <c r="A65" s="1"/>
      <c r="B65" s="1"/>
      <c r="C65" s="1"/>
      <c r="D65" s="1"/>
      <c r="E65" s="1"/>
      <c r="F65" s="1"/>
    </row>
    <row r="66" spans="1:6">
      <c r="A66" s="1"/>
      <c r="B66" s="1"/>
      <c r="C66" s="1"/>
      <c r="D66" s="1"/>
      <c r="E66" s="1"/>
      <c r="F66" s="1"/>
    </row>
    <row r="67" spans="1:6">
      <c r="A67" s="1"/>
      <c r="B67" s="1"/>
      <c r="C67" s="1"/>
      <c r="D67" s="1"/>
      <c r="E67" s="1"/>
      <c r="F67" s="1"/>
    </row>
  </sheetData>
  <mergeCells count="31">
    <mergeCell ref="A2:F2"/>
    <mergeCell ref="A5:A6"/>
    <mergeCell ref="C5:C6"/>
    <mergeCell ref="D5:D6"/>
    <mergeCell ref="E5:E6"/>
    <mergeCell ref="F5:F6"/>
    <mergeCell ref="B5:B6"/>
    <mergeCell ref="AL19:BI19"/>
    <mergeCell ref="A19:E19"/>
    <mergeCell ref="D9:D10"/>
    <mergeCell ref="F9:F10"/>
    <mergeCell ref="A9:A10"/>
    <mergeCell ref="E9:E10"/>
    <mergeCell ref="B9:B10"/>
    <mergeCell ref="C9:C10"/>
    <mergeCell ref="T27:AK27"/>
    <mergeCell ref="T26:AK26"/>
    <mergeCell ref="P20:AG20"/>
    <mergeCell ref="AA23:AR23"/>
    <mergeCell ref="AP27:BM27"/>
    <mergeCell ref="AA24:AR24"/>
    <mergeCell ref="AP26:BM26"/>
    <mergeCell ref="AW24:BT24"/>
    <mergeCell ref="AW23:BT23"/>
    <mergeCell ref="AL20:BI20"/>
    <mergeCell ref="AG29:AI29"/>
    <mergeCell ref="K29:AB29"/>
    <mergeCell ref="A29:C29"/>
    <mergeCell ref="D29:G29"/>
    <mergeCell ref="H29:I29"/>
    <mergeCell ref="AC29:AF29"/>
  </mergeCells>
  <phoneticPr fontId="6" type="noConversion"/>
  <printOptions horizontalCentered="1"/>
  <pageMargins left="0.78740157480314965" right="0.78740157480314965" top="0.39370078740157483" bottom="0.39370078740157483" header="0.51181102362204722" footer="0.51181102362204722"/>
  <pageSetup paperSize="9" scale="50" orientation="portrait" r:id="rId1"/>
  <headerFooter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Стр.1</vt:lpstr>
      <vt:lpstr>Стр.2</vt:lpstr>
      <vt:lpstr>Стр.3</vt:lpstr>
      <vt:lpstr>Стр.1!Область_печати</vt:lpstr>
      <vt:lpstr>Стр.2!Область_печати</vt:lpstr>
      <vt:lpstr>Стр.3!Область_печати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Unit</dc:creator>
  <cp:lastModifiedBy>Ольга Викторовна</cp:lastModifiedBy>
  <cp:lastPrinted>2025-05-16T03:51:00Z</cp:lastPrinted>
  <dcterms:created xsi:type="dcterms:W3CDTF">2007-09-21T13:36:41Z</dcterms:created>
  <dcterms:modified xsi:type="dcterms:W3CDTF">2025-05-16T03:51:09Z</dcterms:modified>
</cp:coreProperties>
</file>