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ECB618E-0A69-4B76-93A8-132EF7CFBCE7}" xr6:coauthVersionLast="37" xr6:coauthVersionMax="37" xr10:uidLastSave="{00000000-0000-0000-0000-000000000000}"/>
  <bookViews>
    <workbookView xWindow="0" yWindow="0" windowWidth="28800" windowHeight="12375" xr2:uid="{00000000-000D-0000-FFFF-FFFF00000000}"/>
  </bookViews>
  <sheets>
    <sheet name="Sheet1" sheetId="1" r:id="rId1"/>
    <sheet name="Лист1" sheetId="2" r:id="rId2"/>
  </sheets>
  <definedNames>
    <definedName name="_xlnm.Print_Titles" localSheetId="0">Sheet1!$13:$13</definedName>
    <definedName name="_xlnm.Print_Area" localSheetId="0">Sheet1!$A$1:$L$183</definedName>
  </definedNames>
  <calcPr calcId="179021"/>
</workbook>
</file>

<file path=xl/calcChain.xml><?xml version="1.0" encoding="utf-8"?>
<calcChain xmlns="http://schemas.openxmlformats.org/spreadsheetml/2006/main">
  <c r="E158" i="1" l="1"/>
  <c r="E122" i="1"/>
  <c r="E115" i="1" s="1"/>
  <c r="C100" i="1"/>
  <c r="F28" i="1"/>
  <c r="G154" i="1"/>
  <c r="H154" i="1"/>
  <c r="I154" i="1"/>
  <c r="J154" i="1"/>
  <c r="K154" i="1"/>
  <c r="F154" i="1"/>
  <c r="D170" i="1"/>
  <c r="E170" i="1"/>
  <c r="F170" i="1"/>
  <c r="G170" i="1"/>
  <c r="H170" i="1"/>
  <c r="I170" i="1"/>
  <c r="J170" i="1"/>
  <c r="K170" i="1"/>
  <c r="C172" i="1"/>
  <c r="C171" i="1"/>
  <c r="C170" i="1" s="1"/>
  <c r="C169" i="1"/>
  <c r="H86" i="1"/>
  <c r="G28" i="1" l="1"/>
  <c r="E58" i="1"/>
  <c r="F58" i="1"/>
  <c r="G58" i="1"/>
  <c r="H58" i="1"/>
  <c r="I58" i="1"/>
  <c r="J58" i="1"/>
  <c r="K58" i="1"/>
  <c r="D58" i="1"/>
  <c r="E179" i="1"/>
  <c r="F179" i="1"/>
  <c r="G179" i="1"/>
  <c r="H179" i="1"/>
  <c r="I179" i="1"/>
  <c r="J179" i="1"/>
  <c r="K179" i="1"/>
  <c r="D179" i="1"/>
  <c r="E180" i="1"/>
  <c r="E178" i="1" s="1"/>
  <c r="E176" i="1" s="1"/>
  <c r="E174" i="1" s="1"/>
  <c r="F180" i="1"/>
  <c r="G180" i="1"/>
  <c r="H180" i="1"/>
  <c r="I180" i="1"/>
  <c r="J180" i="1"/>
  <c r="K180" i="1"/>
  <c r="E181" i="1"/>
  <c r="C168" i="1"/>
  <c r="K167" i="1"/>
  <c r="J167" i="1"/>
  <c r="I167" i="1"/>
  <c r="H167" i="1"/>
  <c r="G167" i="1"/>
  <c r="F167" i="1"/>
  <c r="E167" i="1"/>
  <c r="D167" i="1"/>
  <c r="D166" i="1"/>
  <c r="C166" i="1" s="1"/>
  <c r="C167" i="1" l="1"/>
  <c r="H121" i="1"/>
  <c r="I121" i="1"/>
  <c r="J121" i="1"/>
  <c r="K121" i="1"/>
  <c r="G121" i="1"/>
  <c r="G117" i="1" s="1"/>
  <c r="E143" i="1"/>
  <c r="E142" i="1"/>
  <c r="E144" i="1"/>
  <c r="C122" i="1"/>
  <c r="E96" i="1"/>
  <c r="E92" i="1" s="1"/>
  <c r="E97" i="1"/>
  <c r="E95" i="1" l="1"/>
  <c r="E93" i="1"/>
  <c r="E91" i="1" s="1"/>
  <c r="E132" i="1"/>
  <c r="C133" i="1"/>
  <c r="E98" i="1"/>
  <c r="E80" i="1"/>
  <c r="E60" i="1"/>
  <c r="E30" i="1"/>
  <c r="H158" i="1"/>
  <c r="C112" i="1" l="1"/>
  <c r="E86" i="1"/>
  <c r="D143" i="1"/>
  <c r="D144" i="1"/>
  <c r="D142" i="1"/>
  <c r="C99" i="1"/>
  <c r="D96" i="1"/>
  <c r="D98" i="1"/>
  <c r="D97" i="1"/>
  <c r="D93" i="1" l="1"/>
  <c r="C97" i="1"/>
  <c r="C93" i="1" s="1"/>
  <c r="D141" i="1"/>
  <c r="D95" i="1"/>
  <c r="D92" i="1"/>
  <c r="D183" i="1"/>
  <c r="D180" i="1" s="1"/>
  <c r="C180" i="1" s="1"/>
  <c r="D158" i="1"/>
  <c r="D108" i="1"/>
  <c r="D62" i="1"/>
  <c r="D59" i="1" s="1"/>
  <c r="D68" i="1"/>
  <c r="D37" i="1"/>
  <c r="D35" i="1"/>
  <c r="D29" i="1"/>
  <c r="F83" i="1"/>
  <c r="G83" i="1"/>
  <c r="H83" i="1"/>
  <c r="I83" i="1"/>
  <c r="J83" i="1"/>
  <c r="K83" i="1"/>
  <c r="D83" i="1"/>
  <c r="C84" i="1"/>
  <c r="C85" i="1"/>
  <c r="D91" i="1" l="1"/>
  <c r="C83" i="1"/>
  <c r="G161" i="1" l="1"/>
  <c r="H161" i="1"/>
  <c r="I161" i="1"/>
  <c r="J161" i="1"/>
  <c r="K161" i="1"/>
  <c r="E153" i="1"/>
  <c r="F153" i="1"/>
  <c r="G153" i="1"/>
  <c r="H153" i="1"/>
  <c r="I153" i="1"/>
  <c r="J153" i="1"/>
  <c r="K153" i="1"/>
  <c r="E154" i="1"/>
  <c r="D153" i="1"/>
  <c r="G63" i="1" l="1"/>
  <c r="D121" i="1"/>
  <c r="D154" i="1"/>
  <c r="C154" i="1" s="1"/>
  <c r="G132" i="1"/>
  <c r="H132" i="1"/>
  <c r="I132" i="1"/>
  <c r="J132" i="1"/>
  <c r="K132" i="1"/>
  <c r="G176" i="1"/>
  <c r="H176" i="1"/>
  <c r="H174" i="1" s="1"/>
  <c r="I176" i="1"/>
  <c r="I174" i="1" s="1"/>
  <c r="J176" i="1"/>
  <c r="J174" i="1" s="1"/>
  <c r="K176" i="1"/>
  <c r="K174" i="1" s="1"/>
  <c r="H181" i="1"/>
  <c r="I181" i="1"/>
  <c r="J181" i="1"/>
  <c r="K181" i="1"/>
  <c r="G181" i="1"/>
  <c r="H149" i="1"/>
  <c r="I149" i="1"/>
  <c r="K149" i="1"/>
  <c r="G150" i="1"/>
  <c r="I150" i="1"/>
  <c r="J150" i="1"/>
  <c r="K150" i="1"/>
  <c r="G164" i="1"/>
  <c r="H164" i="1"/>
  <c r="I164" i="1"/>
  <c r="J164" i="1"/>
  <c r="K164" i="1"/>
  <c r="G158" i="1"/>
  <c r="I158" i="1"/>
  <c r="J158" i="1"/>
  <c r="K158" i="1"/>
  <c r="K155" i="1"/>
  <c r="G155" i="1"/>
  <c r="H155" i="1"/>
  <c r="I155" i="1"/>
  <c r="J155" i="1"/>
  <c r="G111" i="1"/>
  <c r="H111" i="1"/>
  <c r="I111" i="1"/>
  <c r="J111" i="1"/>
  <c r="K111" i="1"/>
  <c r="E45" i="1"/>
  <c r="F45" i="1"/>
  <c r="G45" i="1"/>
  <c r="G43" i="1" s="1"/>
  <c r="H45" i="1"/>
  <c r="I45" i="1"/>
  <c r="I43" i="1" s="1"/>
  <c r="J45" i="1"/>
  <c r="J43" i="1" s="1"/>
  <c r="K45" i="1"/>
  <c r="K43" i="1" s="1"/>
  <c r="D45" i="1"/>
  <c r="E78" i="1"/>
  <c r="F78" i="1"/>
  <c r="G78" i="1"/>
  <c r="H78" i="1"/>
  <c r="I78" i="1"/>
  <c r="J78" i="1"/>
  <c r="K78" i="1"/>
  <c r="K74" i="1" s="1"/>
  <c r="D78" i="1"/>
  <c r="F120" i="1"/>
  <c r="G120" i="1"/>
  <c r="G116" i="1" s="1"/>
  <c r="H120" i="1"/>
  <c r="H116" i="1" s="1"/>
  <c r="H115" i="1" s="1"/>
  <c r="I120" i="1"/>
  <c r="I116" i="1" s="1"/>
  <c r="J120" i="1"/>
  <c r="J116" i="1" s="1"/>
  <c r="K120" i="1"/>
  <c r="K116" i="1" s="1"/>
  <c r="E120" i="1"/>
  <c r="D120" i="1"/>
  <c r="G129" i="1"/>
  <c r="H129" i="1"/>
  <c r="I129" i="1"/>
  <c r="J129" i="1"/>
  <c r="K129" i="1"/>
  <c r="G127" i="1"/>
  <c r="H127" i="1"/>
  <c r="I127" i="1"/>
  <c r="J127" i="1"/>
  <c r="K127" i="1"/>
  <c r="G125" i="1"/>
  <c r="H125" i="1"/>
  <c r="I125" i="1"/>
  <c r="J125" i="1"/>
  <c r="K125" i="1"/>
  <c r="G123" i="1"/>
  <c r="H123" i="1"/>
  <c r="I123" i="1"/>
  <c r="J123" i="1"/>
  <c r="K123" i="1"/>
  <c r="G109" i="1"/>
  <c r="H109" i="1"/>
  <c r="I109" i="1"/>
  <c r="J109" i="1"/>
  <c r="K109" i="1"/>
  <c r="G107" i="1"/>
  <c r="H107" i="1"/>
  <c r="I107" i="1"/>
  <c r="J107" i="1"/>
  <c r="K107" i="1"/>
  <c r="G98" i="1"/>
  <c r="G96" i="1" s="1"/>
  <c r="G95" i="1" s="1"/>
  <c r="G92" i="1" s="1"/>
  <c r="G91" i="1" s="1"/>
  <c r="H98" i="1"/>
  <c r="H96" i="1" s="1"/>
  <c r="H95" i="1" s="1"/>
  <c r="H92" i="1" s="1"/>
  <c r="H91" i="1" s="1"/>
  <c r="I98" i="1"/>
  <c r="I96" i="1" s="1"/>
  <c r="I95" i="1" s="1"/>
  <c r="I92" i="1" s="1"/>
  <c r="I91" i="1" s="1"/>
  <c r="J98" i="1"/>
  <c r="J96" i="1" s="1"/>
  <c r="J95" i="1" s="1"/>
  <c r="J92" i="1" s="1"/>
  <c r="J91" i="1" s="1"/>
  <c r="K98" i="1"/>
  <c r="K96" i="1" s="1"/>
  <c r="K95" i="1" s="1"/>
  <c r="K92" i="1" s="1"/>
  <c r="K91" i="1" s="1"/>
  <c r="G88" i="1"/>
  <c r="H88" i="1"/>
  <c r="I88" i="1"/>
  <c r="J88" i="1"/>
  <c r="K88" i="1"/>
  <c r="G86" i="1"/>
  <c r="I86" i="1"/>
  <c r="J86" i="1"/>
  <c r="K86" i="1"/>
  <c r="G80" i="1"/>
  <c r="H80" i="1"/>
  <c r="I80" i="1"/>
  <c r="J80" i="1"/>
  <c r="K80" i="1"/>
  <c r="G69" i="1"/>
  <c r="G59" i="1" s="1"/>
  <c r="H69" i="1"/>
  <c r="H59" i="1" s="1"/>
  <c r="I69" i="1"/>
  <c r="I59" i="1" s="1"/>
  <c r="J69" i="1"/>
  <c r="J59" i="1" s="1"/>
  <c r="K69" i="1"/>
  <c r="K59" i="1" s="1"/>
  <c r="G60" i="1"/>
  <c r="H60" i="1"/>
  <c r="I60" i="1"/>
  <c r="J60" i="1"/>
  <c r="K60" i="1"/>
  <c r="H150" i="1"/>
  <c r="G149" i="1"/>
  <c r="H117" i="1"/>
  <c r="I117" i="1"/>
  <c r="J117" i="1"/>
  <c r="G66" i="1"/>
  <c r="H66" i="1"/>
  <c r="I66" i="1"/>
  <c r="J66" i="1"/>
  <c r="K66" i="1"/>
  <c r="H63" i="1"/>
  <c r="I63" i="1"/>
  <c r="J63" i="1"/>
  <c r="K63" i="1"/>
  <c r="G49" i="1"/>
  <c r="H49" i="1"/>
  <c r="I49" i="1"/>
  <c r="J49" i="1"/>
  <c r="K49" i="1"/>
  <c r="G46" i="1"/>
  <c r="H46" i="1"/>
  <c r="I46" i="1"/>
  <c r="J46" i="1"/>
  <c r="K46" i="1"/>
  <c r="G36" i="1"/>
  <c r="H36" i="1"/>
  <c r="I36" i="1"/>
  <c r="J36" i="1"/>
  <c r="K36" i="1"/>
  <c r="H34" i="1"/>
  <c r="I34" i="1"/>
  <c r="J34" i="1"/>
  <c r="K34" i="1"/>
  <c r="G32" i="1"/>
  <c r="H32" i="1"/>
  <c r="I32" i="1"/>
  <c r="J32" i="1"/>
  <c r="K32" i="1"/>
  <c r="G30" i="1"/>
  <c r="H30" i="1"/>
  <c r="I30" i="1"/>
  <c r="J30" i="1"/>
  <c r="K30" i="1"/>
  <c r="H28" i="1"/>
  <c r="I28" i="1"/>
  <c r="I27" i="1" s="1"/>
  <c r="J28" i="1"/>
  <c r="K28" i="1"/>
  <c r="G138" i="1"/>
  <c r="H138" i="1"/>
  <c r="I138" i="1"/>
  <c r="J138" i="1"/>
  <c r="K138" i="1"/>
  <c r="H144" i="1"/>
  <c r="H143" i="1" s="1"/>
  <c r="I144" i="1"/>
  <c r="I143" i="1" s="1"/>
  <c r="J144" i="1"/>
  <c r="J143" i="1" s="1"/>
  <c r="K144" i="1"/>
  <c r="K143" i="1" s="1"/>
  <c r="G144" i="1"/>
  <c r="G143" i="1" s="1"/>
  <c r="C182" i="1"/>
  <c r="C183" i="1"/>
  <c r="C156" i="1"/>
  <c r="C157" i="1"/>
  <c r="C159" i="1"/>
  <c r="C162" i="1"/>
  <c r="C163" i="1"/>
  <c r="C165" i="1"/>
  <c r="C142" i="1"/>
  <c r="C145" i="1"/>
  <c r="C146" i="1"/>
  <c r="C124" i="1"/>
  <c r="C126" i="1"/>
  <c r="C128" i="1"/>
  <c r="C130" i="1"/>
  <c r="C131" i="1"/>
  <c r="C134" i="1"/>
  <c r="C135" i="1"/>
  <c r="C108" i="1"/>
  <c r="C110" i="1"/>
  <c r="C81" i="1"/>
  <c r="C82" i="1"/>
  <c r="C87" i="1"/>
  <c r="C89" i="1"/>
  <c r="C61" i="1"/>
  <c r="C62" i="1"/>
  <c r="C64" i="1"/>
  <c r="C65" i="1"/>
  <c r="C67" i="1"/>
  <c r="C68" i="1"/>
  <c r="C70" i="1"/>
  <c r="C71" i="1"/>
  <c r="C54" i="1"/>
  <c r="C51" i="1"/>
  <c r="C44" i="1"/>
  <c r="C47" i="1"/>
  <c r="C48" i="1"/>
  <c r="C50" i="1"/>
  <c r="C40" i="1"/>
  <c r="C33" i="1"/>
  <c r="C35" i="1"/>
  <c r="C37" i="1"/>
  <c r="H27" i="1" l="1"/>
  <c r="H26" i="1" s="1"/>
  <c r="H24" i="1" s="1"/>
  <c r="J106" i="1"/>
  <c r="J105" i="1" s="1"/>
  <c r="J103" i="1" s="1"/>
  <c r="J102" i="1" s="1"/>
  <c r="H106" i="1"/>
  <c r="H105" i="1" s="1"/>
  <c r="H103" i="1" s="1"/>
  <c r="H102" i="1" s="1"/>
  <c r="K27" i="1"/>
  <c r="K26" i="1" s="1"/>
  <c r="K24" i="1" s="1"/>
  <c r="K23" i="1" s="1"/>
  <c r="I106" i="1"/>
  <c r="I105" i="1" s="1"/>
  <c r="I103" i="1" s="1"/>
  <c r="I102" i="1" s="1"/>
  <c r="H43" i="1"/>
  <c r="H41" i="1"/>
  <c r="H39" i="1" s="1"/>
  <c r="J27" i="1"/>
  <c r="J26" i="1" s="1"/>
  <c r="J24" i="1" s="1"/>
  <c r="J23" i="1" s="1"/>
  <c r="I26" i="1"/>
  <c r="I24" i="1" s="1"/>
  <c r="I23" i="1" s="1"/>
  <c r="H79" i="1"/>
  <c r="H75" i="1" s="1"/>
  <c r="K106" i="1"/>
  <c r="K105" i="1" s="1"/>
  <c r="K103" i="1" s="1"/>
  <c r="K102" i="1" s="1"/>
  <c r="G106" i="1"/>
  <c r="G105" i="1" s="1"/>
  <c r="G103" i="1" s="1"/>
  <c r="G102" i="1" s="1"/>
  <c r="K19" i="1"/>
  <c r="K15" i="1" s="1"/>
  <c r="K115" i="1"/>
  <c r="G19" i="1"/>
  <c r="G15" i="1" s="1"/>
  <c r="G115" i="1"/>
  <c r="I19" i="1"/>
  <c r="I15" i="1" s="1"/>
  <c r="I115" i="1"/>
  <c r="J19" i="1"/>
  <c r="J15" i="1" s="1"/>
  <c r="J115" i="1"/>
  <c r="I55" i="1"/>
  <c r="G79" i="1"/>
  <c r="G75" i="1" s="1"/>
  <c r="K57" i="1"/>
  <c r="G57" i="1"/>
  <c r="J57" i="1"/>
  <c r="H55" i="1"/>
  <c r="G27" i="1"/>
  <c r="G26" i="1" s="1"/>
  <c r="G24" i="1" s="1"/>
  <c r="G23" i="1" s="1"/>
  <c r="I79" i="1"/>
  <c r="I75" i="1" s="1"/>
  <c r="J79" i="1"/>
  <c r="J75" i="1" s="1"/>
  <c r="K79" i="1"/>
  <c r="K75" i="1" s="1"/>
  <c r="K73" i="1" s="1"/>
  <c r="I178" i="1"/>
  <c r="J152" i="1"/>
  <c r="K178" i="1"/>
  <c r="G178" i="1"/>
  <c r="J139" i="1"/>
  <c r="J137" i="1" s="1"/>
  <c r="J141" i="1"/>
  <c r="K139" i="1"/>
  <c r="K137" i="1" s="1"/>
  <c r="K141" i="1"/>
  <c r="G139" i="1"/>
  <c r="G137" i="1" s="1"/>
  <c r="G141" i="1"/>
  <c r="H141" i="1"/>
  <c r="H139" i="1"/>
  <c r="H137" i="1" s="1"/>
  <c r="I139" i="1"/>
  <c r="I137" i="1" s="1"/>
  <c r="I141" i="1"/>
  <c r="J41" i="1"/>
  <c r="J39" i="1" s="1"/>
  <c r="G41" i="1"/>
  <c r="G39" i="1" s="1"/>
  <c r="J149" i="1"/>
  <c r="J148" i="1" s="1"/>
  <c r="K148" i="1"/>
  <c r="K41" i="1"/>
  <c r="K39" i="1" s="1"/>
  <c r="I41" i="1"/>
  <c r="I39" i="1" s="1"/>
  <c r="K119" i="1"/>
  <c r="G119" i="1"/>
  <c r="H19" i="1"/>
  <c r="H15" i="1" s="1"/>
  <c r="K117" i="1"/>
  <c r="G114" i="1"/>
  <c r="I119" i="1"/>
  <c r="I114" i="1"/>
  <c r="H74" i="1"/>
  <c r="H20" i="1" s="1"/>
  <c r="H16" i="1" s="1"/>
  <c r="I74" i="1"/>
  <c r="I20" i="1" s="1"/>
  <c r="I16" i="1" s="1"/>
  <c r="G74" i="1"/>
  <c r="J74" i="1"/>
  <c r="H178" i="1"/>
  <c r="J178" i="1"/>
  <c r="G174" i="1"/>
  <c r="H152" i="1"/>
  <c r="I152" i="1"/>
  <c r="G148" i="1"/>
  <c r="K152" i="1"/>
  <c r="G152" i="1"/>
  <c r="H148" i="1"/>
  <c r="I148" i="1"/>
  <c r="J119" i="1"/>
  <c r="H119" i="1"/>
  <c r="J114" i="1"/>
  <c r="H114" i="1"/>
  <c r="C160" i="1"/>
  <c r="F111" i="1"/>
  <c r="E111" i="1"/>
  <c r="D111" i="1"/>
  <c r="C31" i="1"/>
  <c r="C29" i="1"/>
  <c r="D86" i="1"/>
  <c r="H23" i="1" l="1"/>
  <c r="H21" i="1"/>
  <c r="H17" i="1" s="1"/>
  <c r="H14" i="1" s="1"/>
  <c r="J77" i="1"/>
  <c r="G73" i="1"/>
  <c r="K77" i="1"/>
  <c r="G77" i="1"/>
  <c r="I77" i="1"/>
  <c r="H77" i="1"/>
  <c r="C111" i="1"/>
  <c r="J20" i="1"/>
  <c r="J16" i="1" s="1"/>
  <c r="K114" i="1"/>
  <c r="K20" i="1"/>
  <c r="K16" i="1" s="1"/>
  <c r="G20" i="1"/>
  <c r="G16" i="1" s="1"/>
  <c r="J73" i="1"/>
  <c r="I73" i="1"/>
  <c r="H73" i="1"/>
  <c r="I53" i="1"/>
  <c r="I21" i="1"/>
  <c r="H53" i="1"/>
  <c r="G55" i="1"/>
  <c r="J55" i="1"/>
  <c r="I57" i="1"/>
  <c r="K55" i="1"/>
  <c r="H57" i="1"/>
  <c r="D28" i="1"/>
  <c r="K53" i="1" l="1"/>
  <c r="K21" i="1"/>
  <c r="H18" i="1"/>
  <c r="G53" i="1"/>
  <c r="G21" i="1"/>
  <c r="J53" i="1"/>
  <c r="J21" i="1"/>
  <c r="I17" i="1"/>
  <c r="I14" i="1" s="1"/>
  <c r="I18" i="1"/>
  <c r="F158" i="1"/>
  <c r="F69" i="1"/>
  <c r="F59" i="1" s="1"/>
  <c r="E69" i="1"/>
  <c r="E59" i="1" s="1"/>
  <c r="D49" i="1"/>
  <c r="F41" i="1"/>
  <c r="F39" i="1" s="1"/>
  <c r="F181" i="1"/>
  <c r="F164" i="1"/>
  <c r="F161" i="1"/>
  <c r="F155" i="1"/>
  <c r="F149" i="1"/>
  <c r="F144" i="1"/>
  <c r="F143" i="1" s="1"/>
  <c r="F141" i="1" s="1"/>
  <c r="F138" i="1"/>
  <c r="F132" i="1"/>
  <c r="F129" i="1"/>
  <c r="F127" i="1"/>
  <c r="F125" i="1"/>
  <c r="F123" i="1"/>
  <c r="F121" i="1"/>
  <c r="F116" i="1"/>
  <c r="F115" i="1" s="1"/>
  <c r="C115" i="1" s="1"/>
  <c r="F109" i="1"/>
  <c r="F107" i="1"/>
  <c r="F98" i="1"/>
  <c r="F96" i="1" s="1"/>
  <c r="F88" i="1"/>
  <c r="F86" i="1"/>
  <c r="C86" i="1" s="1"/>
  <c r="F80" i="1"/>
  <c r="F66" i="1"/>
  <c r="F63" i="1"/>
  <c r="F60" i="1"/>
  <c r="F49" i="1"/>
  <c r="F46" i="1"/>
  <c r="F36" i="1"/>
  <c r="F32" i="1"/>
  <c r="F30" i="1"/>
  <c r="F79" i="1" l="1"/>
  <c r="F57" i="1"/>
  <c r="F27" i="1"/>
  <c r="F75" i="1"/>
  <c r="F106" i="1"/>
  <c r="F105" i="1" s="1"/>
  <c r="F103" i="1" s="1"/>
  <c r="C158" i="1"/>
  <c r="J17" i="1"/>
  <c r="J14" i="1" s="1"/>
  <c r="J18" i="1"/>
  <c r="G17" i="1"/>
  <c r="G14" i="1" s="1"/>
  <c r="G18" i="1"/>
  <c r="K18" i="1"/>
  <c r="K17" i="1"/>
  <c r="K14" i="1" s="1"/>
  <c r="C69" i="1"/>
  <c r="F43" i="1"/>
  <c r="F178" i="1"/>
  <c r="F176" i="1"/>
  <c r="F152" i="1"/>
  <c r="F150" i="1"/>
  <c r="F139" i="1"/>
  <c r="F119" i="1"/>
  <c r="F117" i="1"/>
  <c r="F95" i="1"/>
  <c r="F92" i="1" s="1"/>
  <c r="C92" i="1" s="1"/>
  <c r="F74" i="1"/>
  <c r="F77" i="1" l="1"/>
  <c r="F55" i="1"/>
  <c r="F53" i="1" s="1"/>
  <c r="F26" i="1"/>
  <c r="F174" i="1"/>
  <c r="F148" i="1"/>
  <c r="F137" i="1"/>
  <c r="F114" i="1"/>
  <c r="F91" i="1"/>
  <c r="C91" i="1" s="1"/>
  <c r="F73" i="1"/>
  <c r="F24" i="1" l="1"/>
  <c r="F21" i="1" s="1"/>
  <c r="F102" i="1"/>
  <c r="F20" i="1"/>
  <c r="F19" i="1"/>
  <c r="F23" i="1" l="1"/>
  <c r="F15" i="1"/>
  <c r="F17" i="1"/>
  <c r="F16" i="1"/>
  <c r="F18" i="1"/>
  <c r="F14" i="1" l="1"/>
  <c r="E88" i="1" l="1"/>
  <c r="D88" i="1"/>
  <c r="D60" i="1"/>
  <c r="E41" i="1"/>
  <c r="E49" i="1"/>
  <c r="C49" i="1" s="1"/>
  <c r="C88" i="1" l="1"/>
  <c r="C60" i="1"/>
  <c r="C45" i="1" l="1"/>
  <c r="E34" i="1"/>
  <c r="D34" i="1"/>
  <c r="O13" i="1"/>
  <c r="C11" i="1" s="1"/>
  <c r="E43" i="1"/>
  <c r="D36" i="1"/>
  <c r="E36" i="1"/>
  <c r="C36" i="1" l="1"/>
  <c r="C34" i="1"/>
  <c r="D43" i="1"/>
  <c r="C43" i="1" s="1"/>
  <c r="D41" i="1"/>
  <c r="C41" i="1" s="1"/>
  <c r="D181" i="1" l="1"/>
  <c r="D164" i="1"/>
  <c r="E164" i="1"/>
  <c r="C164" i="1" l="1"/>
  <c r="C181" i="1"/>
  <c r="E74" i="1"/>
  <c r="C58" i="1"/>
  <c r="D176" i="1"/>
  <c r="E149" i="1"/>
  <c r="D150" i="1"/>
  <c r="E150" i="1"/>
  <c r="D155" i="1"/>
  <c r="E155" i="1"/>
  <c r="D161" i="1"/>
  <c r="E161" i="1"/>
  <c r="D138" i="1"/>
  <c r="E138" i="1"/>
  <c r="D139" i="1"/>
  <c r="C120" i="1"/>
  <c r="E116" i="1"/>
  <c r="D117" i="1"/>
  <c r="E121" i="1"/>
  <c r="E119" i="1" s="1"/>
  <c r="D123" i="1"/>
  <c r="E123" i="1"/>
  <c r="D125" i="1"/>
  <c r="E125" i="1"/>
  <c r="D127" i="1"/>
  <c r="E127" i="1"/>
  <c r="D129" i="1"/>
  <c r="E129" i="1"/>
  <c r="D132" i="1"/>
  <c r="C132" i="1" s="1"/>
  <c r="D107" i="1"/>
  <c r="E107" i="1"/>
  <c r="D109" i="1"/>
  <c r="E109" i="1"/>
  <c r="D80" i="1"/>
  <c r="D79" i="1" s="1"/>
  <c r="D66" i="1"/>
  <c r="E66" i="1"/>
  <c r="D63" i="1"/>
  <c r="E63" i="1"/>
  <c r="D46" i="1"/>
  <c r="E46" i="1"/>
  <c r="D39" i="1"/>
  <c r="E39" i="1"/>
  <c r="E28" i="1"/>
  <c r="D30" i="1"/>
  <c r="D32" i="1"/>
  <c r="E32" i="1"/>
  <c r="B1" i="1"/>
  <c r="D27" i="1" l="1"/>
  <c r="E79" i="1"/>
  <c r="E75" i="1" s="1"/>
  <c r="E73" i="1" s="1"/>
  <c r="C28" i="1"/>
  <c r="E27" i="1"/>
  <c r="E26" i="1" s="1"/>
  <c r="E24" i="1" s="1"/>
  <c r="C109" i="1"/>
  <c r="C127" i="1"/>
  <c r="C123" i="1"/>
  <c r="C138" i="1"/>
  <c r="C155" i="1"/>
  <c r="C179" i="1"/>
  <c r="C39" i="1"/>
  <c r="C63" i="1"/>
  <c r="C129" i="1"/>
  <c r="C125" i="1"/>
  <c r="C161" i="1"/>
  <c r="C150" i="1"/>
  <c r="C176" i="1"/>
  <c r="E106" i="1"/>
  <c r="E105" i="1" s="1"/>
  <c r="E103" i="1" s="1"/>
  <c r="E102" i="1" s="1"/>
  <c r="C30" i="1"/>
  <c r="D106" i="1"/>
  <c r="E117" i="1"/>
  <c r="C117" i="1" s="1"/>
  <c r="C121" i="1"/>
  <c r="E139" i="1"/>
  <c r="C139" i="1" s="1"/>
  <c r="C144" i="1"/>
  <c r="D149" i="1"/>
  <c r="C149" i="1" s="1"/>
  <c r="C153" i="1"/>
  <c r="C98" i="1"/>
  <c r="D74" i="1"/>
  <c r="C74" i="1" s="1"/>
  <c r="C78" i="1"/>
  <c r="C46" i="1"/>
  <c r="C66" i="1"/>
  <c r="C80" i="1"/>
  <c r="C107" i="1"/>
  <c r="C32" i="1"/>
  <c r="E55" i="1"/>
  <c r="E53" i="1" s="1"/>
  <c r="D175" i="1"/>
  <c r="D178" i="1"/>
  <c r="E152" i="1"/>
  <c r="D119" i="1"/>
  <c r="C119" i="1" s="1"/>
  <c r="D116" i="1"/>
  <c r="C116" i="1" s="1"/>
  <c r="D137" i="1"/>
  <c r="E19" i="1"/>
  <c r="E15" i="1" s="1"/>
  <c r="E148" i="1"/>
  <c r="D152" i="1"/>
  <c r="E175" i="1"/>
  <c r="E21" i="1" l="1"/>
  <c r="E114" i="1"/>
  <c r="C79" i="1"/>
  <c r="E20" i="1"/>
  <c r="E77" i="1"/>
  <c r="D20" i="1"/>
  <c r="D16" i="1" s="1"/>
  <c r="D148" i="1"/>
  <c r="C148" i="1" s="1"/>
  <c r="C152" i="1"/>
  <c r="C175" i="1"/>
  <c r="E141" i="1"/>
  <c r="C141" i="1" s="1"/>
  <c r="C143" i="1"/>
  <c r="C178" i="1"/>
  <c r="C96" i="1"/>
  <c r="D55" i="1"/>
  <c r="C55" i="1" s="1"/>
  <c r="C59" i="1"/>
  <c r="D26" i="1"/>
  <c r="C27" i="1"/>
  <c r="D75" i="1"/>
  <c r="C75" i="1" s="1"/>
  <c r="C106" i="1"/>
  <c r="D105" i="1"/>
  <c r="E57" i="1"/>
  <c r="D77" i="1"/>
  <c r="D174" i="1"/>
  <c r="C174" i="1" s="1"/>
  <c r="E23" i="1"/>
  <c r="D57" i="1"/>
  <c r="E137" i="1"/>
  <c r="C137" i="1" s="1"/>
  <c r="D114" i="1"/>
  <c r="C114" i="1" s="1"/>
  <c r="D19" i="1"/>
  <c r="C19" i="1" s="1"/>
  <c r="C77" i="1" l="1"/>
  <c r="C20" i="1"/>
  <c r="C57" i="1"/>
  <c r="E17" i="1"/>
  <c r="D103" i="1"/>
  <c r="C105" i="1"/>
  <c r="D73" i="1"/>
  <c r="C73" i="1" s="1"/>
  <c r="D24" i="1"/>
  <c r="C26" i="1"/>
  <c r="C95" i="1"/>
  <c r="D53" i="1"/>
  <c r="C53" i="1" s="1"/>
  <c r="E18" i="1"/>
  <c r="E16" i="1"/>
  <c r="C16" i="1" s="1"/>
  <c r="D15" i="1"/>
  <c r="C15" i="1" l="1"/>
  <c r="C24" i="1"/>
  <c r="D23" i="1"/>
  <c r="C23" i="1" s="1"/>
  <c r="D21" i="1"/>
  <c r="D102" i="1"/>
  <c r="C102" i="1" s="1"/>
  <c r="C103" i="1"/>
  <c r="E14" i="1"/>
  <c r="C21" i="1" l="1"/>
  <c r="D18" i="1"/>
  <c r="C18" i="1" s="1"/>
  <c r="D17" i="1"/>
  <c r="C17" i="1" l="1"/>
  <c r="D14" i="1"/>
  <c r="C14" i="1" s="1"/>
</calcChain>
</file>

<file path=xl/sharedStrings.xml><?xml version="1.0" encoding="utf-8"?>
<sst xmlns="http://schemas.openxmlformats.org/spreadsheetml/2006/main" count="589" uniqueCount="107">
  <si>
    <t>ВСЕГО ПО ПОДПРОГРАММЕ 3, В ТОМ ЧИСЛЕ:</t>
  </si>
  <si>
    <t>ПОДПРОГРАММА  3. «ОБЕСПЕЧЕНИЕ РАЦИОНАЛЬНОГО И БЕЗОПАСНОГО ПРИРОДОПОЛЬЗОВАНИЯ И ОБЕСПЕЧЕНИЕ ЭКОЛОГИЧЕСКОЙ БЕЗОПАСНОСТИ ТЕРРИТОРИИ»</t>
  </si>
  <si>
    <t>Прочие нужды</t>
  </si>
  <si>
    <t>федеральный бюджет</t>
  </si>
  <si>
    <t>областной бюджет</t>
  </si>
  <si>
    <t>ВСЕГО ПО ПОДПРОГРАММЕ 5, В ТОМ ЧИСЛЕ:</t>
  </si>
  <si>
    <t>всего</t>
  </si>
  <si>
    <t>ВСЕГО ПО МУНИЦИПАЛЬНОЙ ПРОГРАММЕ, В ТОМ ЧИСЛЕ:</t>
  </si>
  <si>
    <t>ПОДПРОГРАММА  7. «ОСУЩЕСТВЛЕНИЕ ГОСУДАРСТВЕННЫХ ПОЛНОМОЧИЙ»</t>
  </si>
  <si>
    <t>ВСЕГО ПО ПОДПРОГРАММЕ 9, В ТОМ ЧИСЛЕ:</t>
  </si>
  <si>
    <t>2</t>
  </si>
  <si>
    <t>ПОДПРОГРАММА  2. «ПОДДЕРЖКА МАЛОГО И СРЕДНЕГО ПРЕДПРИНИМАТЕЛЬСТВА»</t>
  </si>
  <si>
    <t>ПЛАН МЕРОПРИЯТИЙ</t>
  </si>
  <si>
    <t>Всего по направлению «Прочие нужды», в том числе:</t>
  </si>
  <si>
    <t>ВСЕГО ПО ПОДПРОГРАММЕ 1, В ТОМ ЧИСЛЕ:</t>
  </si>
  <si>
    <t>ВСЕГО ПО ПОДПРОГРАММЕ 2, В ТОМ ЧИСЛЕ:</t>
  </si>
  <si>
    <t>Номера целевых показателей, на достижение которых направлены мероприятия</t>
  </si>
  <si>
    <t>местный бюджет</t>
  </si>
  <si>
    <t>ВСЕГО ПО ПОДПРОГРАММЕ 10, В ТОМ ЧИСЛЕ:</t>
  </si>
  <si>
    <t>ПОДПРОГРАММА  6. «СОЦИАЛЬНАЯ ПОДДЕРЖКА И СОЦИАЛЬНОЕ ОБСЛУЖИВАНИЕ НАСЕЛЕНИЯ»</t>
  </si>
  <si>
    <t/>
  </si>
  <si>
    <t>ВСЕГО ПО ПОДПРОГРАММЕ 7, В ТОМ ЧИСЛЕ:</t>
  </si>
  <si>
    <t>ВСЕГО ПО ПОДПРОГРАММЕ 6, В ТОМ ЧИСЛЕ:</t>
  </si>
  <si>
    <t>ВСЕГО ПО ПОДПРОГРАММЕ 4, В ТОМ ЧИСЛЕ:</t>
  </si>
  <si>
    <t>True</t>
  </si>
  <si>
    <t>по выполнению муниципальной программы</t>
  </si>
  <si>
    <t>ВСЕГО ПО ПОДПРОГРАММЕ 8, В ТОМ ЧИСЛЕ:</t>
  </si>
  <si>
    <t>Наименование мероприятия/Источники расходов на финансирование</t>
  </si>
  <si>
    <t>Ready</t>
  </si>
  <si>
    <t>2. Прочие нужды</t>
  </si>
  <si>
    <t>1.4.1.1.</t>
  </si>
  <si>
    <t>ПОДПРОГРАММА  5. «ДОВЕДЕНИЕ ДО СВЕДЕНИЯ ЖИТЕЛЕЙ МУНИЦИПАЛЬНОГО ОБРАЗОВАНИЯ ОФИЦИАЛЬНОЙ ИНФОРМАЦИИ О СОЦИАЛЬНО- ЭКОНОМИЧЕСКОМ И КУЛЬТУРНОМ РАЗВИТИИ МУНИЦИПАЛЬНОГО ОБРАЗОВАНИЯ, О РАЗВИТИИ ИНФРАСТРУКТУРЫ И ИНОЙ ОФИЦИАЛЬНОЙ ИНФОРМАЦИИ»</t>
  </si>
  <si>
    <t>1.2.2.1., 1.2.2.2., 1.2.2.3., 1.2.2.4., 1.2.2.5.</t>
  </si>
  <si>
    <t>1.3.1.1., 1.3.1.2., 1.3.1.3.</t>
  </si>
  <si>
    <t>1.5.1.1.</t>
  </si>
  <si>
    <t>3.8.1.1.</t>
  </si>
  <si>
    <t>3.8.2.2.</t>
  </si>
  <si>
    <t>3.8.3.2.</t>
  </si>
  <si>
    <t>4.13.1.1.</t>
  </si>
  <si>
    <t>7.18.1.1.</t>
  </si>
  <si>
    <t>7.19.1.1.</t>
  </si>
  <si>
    <t>2.6.1.5.</t>
  </si>
  <si>
    <t>3.8.2.1., 3.8.2.3.</t>
  </si>
  <si>
    <t>Мероприятие 5. Обеспечение мероприятий по безопасности на водных объектах, всего из них:</t>
  </si>
  <si>
    <t>Мероприятие 6. Предоставление субсидий некоммерческим организациям, образующим инфраструктуру поддержки малого и среднего предпринимательства на обеспечение деятельности, пропаганду и популяризацию предпринимательской деятельности, всего из них:</t>
  </si>
  <si>
    <t>Мероприятие 7. Предоставление субсидий некоммерческим организациям, образующим инфраструктуру поддержки малого и среднего предпринимательства на оказание финансовой поддержки по возмещению части затрат, понесенных субъектами малого и среднего предпринимательства, всего их них:</t>
  </si>
  <si>
    <t>Мероприятие 9. Проведение работ по обустройству источников нецентрализованного водоснабжения, всего, из них:</t>
  </si>
  <si>
    <t>Мероприятие 10. Проведение лабораторных исследований качества воды в источниках нецентрализованного водоснабжения, всего, из них:</t>
  </si>
  <si>
    <t>4.10.1.1., 4.11.1.1., 4.11.2.1.</t>
  </si>
  <si>
    <t>4.9.1.1., 4.12.1.2.</t>
  </si>
  <si>
    <t>Мероприятие 1. Организация мероприятий по гражданской обороне и предупреждению и ликвидации чрезвычайных ситуаций, их последствий, совершенствование системы защиты населения и территорий от чрезвычайных ситуаций, всего, из них:</t>
  </si>
  <si>
    <t>Номер строки</t>
  </si>
  <si>
    <t>2.6.1.1., 2.6.1.2., 2.6.1.3., 2.6.1.4., 2.7.1.1., 2.7.1.2., 2.7.1.2.1, 2.7.1.2.2, 2.7.1.2.3.</t>
  </si>
  <si>
    <t>4.12.1.1., 4.12.2.1., 4.14.1.1.</t>
  </si>
  <si>
    <t>5.15.1.1., 5.15.1.2., 5.15.2.1., 5.15.2.2., 5.15.3.1.</t>
  </si>
  <si>
    <t>6.16.1.1.</t>
  </si>
  <si>
    <t>6.16.3.1., 6.16.3.2.</t>
  </si>
  <si>
    <t>6.16.2.1.</t>
  </si>
  <si>
    <t>7.17.1.1., 7.17.1.2., 7.17.2.1., 7.17.3.1., 7.17.4.1.</t>
  </si>
  <si>
    <t>7.20.1.1.</t>
  </si>
  <si>
    <t>8.21.1.1., 8.21.2.1., 8.21.2.2.</t>
  </si>
  <si>
    <t>9.22.1.1.</t>
  </si>
  <si>
    <t>9.22.1.2., 9.22.1.3.</t>
  </si>
  <si>
    <t>9.22.1.4.</t>
  </si>
  <si>
    <t>9.22.1.5.</t>
  </si>
  <si>
    <t>10.23.1.1.</t>
  </si>
  <si>
    <t xml:space="preserve">Приложение № 2 </t>
  </si>
  <si>
    <t>9.22.1.6.</t>
  </si>
  <si>
    <t>Мероприятие 3. Профилактика экстремизма и терроризма в Кушвинском муниципальном округе, всего, из них:</t>
  </si>
  <si>
    <t xml:space="preserve">к постановлению администрации Кушвинского муниципального округа </t>
  </si>
  <si>
    <t>к муниципальной программе Кушвинского муниципального округа  «Развитие и обеспечение эффективности деятельности администрации Кушвинского муниципального округа до 2030 года»</t>
  </si>
  <si>
    <t>Текущая. Внесение изменений;«Развитие и обеспечение эффективности деятельности администрации Кушвинского муниципального округа до 2025 года»</t>
  </si>
  <si>
    <t>«Развитие и обеспечение эффективности деятельности администрации Кушвинского муниципального округа до 2030 года»</t>
  </si>
  <si>
    <t>Мероприятие 2. Обеспечение первичных мер пожарной безопасности на территории Кушвинского муниципального округа, всего, из них:</t>
  </si>
  <si>
    <t>Мероприятие 4. 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Кушвинского муниципального округа, всего из них:</t>
  </si>
  <si>
    <t>Мероприятие 8. Утилизация (обезвреживание) ртутьсодержащих отходов (сбор, транспортировка и передача на утилизацию (обезвреживание)) ртутьсодержащих отходов, принятых от населения и муниципальных учреждений образования, культуры и спорта Кушвинского муниципального округа и передача их в специализированную организацию),  всего, из них:</t>
  </si>
  <si>
    <t>ПОДПРОГРАММА  8. «ОБЕСПЕЧЕНИЕ РЕАЛИЗАЦИИ МУНИЦИПАЛЬНОЙ ПРОГРАММЫ КУШВИНСКОГО МУНИЦИПАЛЬНОГО ОКРУГА «РАЗВИТИЕ И ОБЕСПЕЧЕНИЕ ЭФФЕКТИВНОСТИ ДЕЯТЕЛЬНОСТИ АДМИНИСТРАЦИИ КУШВИНСКОГО МУНИЦИПАЛЬНОГО ОКРУГА ДО 2030 ГОДА»</t>
  </si>
  <si>
    <t>ПОДПРОГРАММА  10. «РЕАЛИЗАЦИЯ НА ТЕРРИТОРИИ КУШВИНСКОГО МУНИЦИПАЛЬНОГО ОКРУГА МЕРОПРИЯТИЙ ПО ПРОФИЛАКТИКЕ ЗАБОЛЕВАНИЙ И ФОРМИРОВАНИЮ ЗДОРОВОГО ОБРАЗА ЖИЗНИ»</t>
  </si>
  <si>
    <t>ПОДПРОГРАММА  4. «ОСУЩЕСТВЛЕНИЕ ГРАДОСТРОИТЕЛЬНОЙ ДЕЯТЕЛЬНОСТИ НА ТЕРРИТОРИИ КУШВИНСКОГО МУНИЦИПАЛЬНОГО ОКРУГА»</t>
  </si>
  <si>
    <t>ПОДПРОГРАММА  9. «СОЗДАНИЕ УСЛОВИЙ ДЛЯ ПРЕДОСТАВЛЕНИЯ ТРАНСПОРТНЫХ УСЛУГ НАСЕЛЕНИЮ И ОРГАНИЗАЦИЯ ТРАНСПОРТНОГО ОБСЛУЖИВАНИЯ НАСЕЛЕНИЯ В ГРАНИЦАХ МУНИЦИПАЛЬНОГО ОКРУГА»</t>
  </si>
  <si>
    <r>
      <t>ПОДПРОГРАММА  1. «ОСУЩЕСТВЛЕНИЕ МЕР ПО ГРАЖДАНСКОЙ ОБОРОНЕ, ЗАЩИТЕ НАСЕЛЕНИЯ И ТЕРРИТОРИЙ ОТ ЧРЕЗВЫЧАЙНЫХ СИТУАЦИЙ, ОБЕСПЕЧЕНИЮ ПОЖАРНОЙ БЕЗОПАСНОСТИ, БЕЗОПАСНОСТИ НА ВОДНЫХ ОБЪЕКТАХ, ПРОФИЛАКТИКЕ ТЕРРОРИЗМА И ЭКСТРЕМИЗМА</t>
    </r>
    <r>
      <rPr>
        <b/>
        <sz val="10"/>
        <rFont val="Liberation Serif"/>
        <family val="1"/>
        <charset val="204"/>
      </rPr>
      <t>»</t>
    </r>
  </si>
  <si>
    <t>9.22.1.7.</t>
  </si>
  <si>
    <t xml:space="preserve">Мероприятие 11. Ликвидация негативного воздействия на окружающую среду объектов  размещения отходов производства путем проведения рекультивации земельного участка в кадастровом квартале 66:53:0308006 за ул. Пархоменко, всего, из них: </t>
  </si>
  <si>
    <t>Мероприятие 12.  Внесение изменений в документы территориального планирования и градостроительного зонирования Кушвинского муниципального округа,  всего, из них:</t>
  </si>
  <si>
    <t>Мерприятие 13. Разработка документации по планировке территории для жилищного строительства и инженерной инфраструктуры,  всего, из них:</t>
  </si>
  <si>
    <t>Мероприятие 14. Проведение землеустроительных работ по описанию (уточнению) местоположения границ Кушвинского муниципального округа (населенных пунктов Кушвинского муниципального округа), внесение сведений в Единый государственный реестр недвижимости, всего, из них:</t>
  </si>
  <si>
    <t>Мероприятие 15.  Разработка проектно-сметной документации по благоустройству территории, предназначенной для проведения ярмарок на территории Кушвинского муниципального округа (г. Кушва, ул. Союзов), всего, из них:</t>
  </si>
  <si>
    <t>Мероприятие 16.  Оказание услуг (выполнение работ) муниципальными учреждениями, всего, из них:</t>
  </si>
  <si>
    <t>Мероприятие 17. Выплата ежемесячного дополнительного материального содержания в соответствии с решением Думы Кушвинского городского округа от 23 января 2014 года № 227 «Об утверждении Положения «О присвоении звания Почетный гражданин Кушвинского муниципального округа», всего, из них:</t>
  </si>
  <si>
    <t>Мероприятие 18. Поддержка социально ориентированных некоммерческих организаций, всего, из них:</t>
  </si>
  <si>
    <t>Мероприятие19. Ежегодная денежная выплата в соответствии с решением Думы Кушвинского городского округа от 23 января 2014 года № 227 «Об утверждении Положения «О присвоении звания Почетный гражданин Кушвинского муниципального округа», всего, из них:</t>
  </si>
  <si>
    <t>Мероприятие 20.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области, всего, из них:</t>
  </si>
  <si>
    <t>Мероприятие 21.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области, всего, из них:</t>
  </si>
  <si>
    <t>Мероприятие 22. Осуществление государственного полномочия Свердловской области по созданию административных комиссий, всего, из них:</t>
  </si>
  <si>
    <t>Мероприятие 23. Финансовое обеспечение  государственных полномочий по составлению (изменению и дополнению) списков кандидатов в присяжные заседатели федеральных судов общей юрисдикции,  всего, из них:</t>
  </si>
  <si>
    <t>Мероприятие 24. Осуществление государственных полномочий по первичному воинскому учету на территориях, на которых отсутствуют военные комиссариаты,  всего, из них:</t>
  </si>
  <si>
    <t>Мероприятие 25. Обеспечение деятельности органов местного самоуправления (органов местной администрации) (центральный аппарат), всего их них:</t>
  </si>
  <si>
    <t>Мероприятие 26. Приобретение бланков карт маршрутов регулярных перевозок,  всего, из них:</t>
  </si>
  <si>
    <t>Мероприятие 27. Осуществление регулярных перевозок по регулируемым тарифам,  всего, из них:</t>
  </si>
  <si>
    <t>Мероприятие 28. Рассмотрение на заседаниях комиссии по вопросам безопасности дорожного движения на территории Кушвинского муниципального округа мероприятий, направленных на предупреждение опасного поведения участников дорожного движения и пропаганда безопасности дорожного движения, всего из них:</t>
  </si>
  <si>
    <t>Мероприятие 29. Изготовление информационных материалов (памятки, брошюры, буклеты, листовки, световозвращающие фликеры) по профилактике недопущения дорожно-транспортных происшествий, в том числе с участием детей, всего из них:</t>
  </si>
  <si>
    <t>Мероприятие 30. Осуществление контроля регулярных пассажирских перевозок  с использованием автоматизированной информационной системы, всего из них:</t>
  </si>
  <si>
    <t>Мероприятие 31. Приобретение подвижного состава пассажирского транспорта общего пользования, всего из них:</t>
  </si>
  <si>
    <t>Мероприятие 32. Информирование населения о профилактике социально-значимых заболеваний на территории Кушвинского муниципального округа,  всего, из них:</t>
  </si>
  <si>
    <t xml:space="preserve">1.1.1.1., 1.1.2.1., 1.1.2.2., 1.1.2.3., 1.1.2.4., 1.1.3.1., 1.1.4.1., 1.1.4.1.1., 1.1.4.1.2., 1.1.4.2. </t>
  </si>
  <si>
    <t>Приложение № 3</t>
  </si>
  <si>
    <r>
      <t xml:space="preserve">от </t>
    </r>
    <r>
      <rPr>
        <u/>
        <sz val="14"/>
        <rFont val="Liberation Serif"/>
        <family val="1"/>
        <charset val="204"/>
      </rPr>
      <t>06.03.2025 № 326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</si>
</sst>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u/>
      <sz val="14"/>
      <name val="Liberation Serif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9" fillId="3" borderId="6" applyNumberFormat="0" applyAlignment="0" applyProtection="0"/>
    <xf numFmtId="0" fontId="10" fillId="28" borderId="7" applyNumberFormat="0" applyAlignment="0" applyProtection="0"/>
    <xf numFmtId="0" fontId="11" fillId="28" borderId="6" applyNumberFormat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5" fillId="29" borderId="12" applyNumberFormat="0" applyAlignment="0" applyProtection="0"/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7" fillId="31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" borderId="13" applyNumberFormat="0" applyFont="0" applyAlignment="0" applyProtection="0"/>
    <xf numFmtId="0" fontId="19" fillId="0" borderId="14" applyNumberFormat="0" applyFill="0" applyAlignment="0" applyProtection="0"/>
    <xf numFmtId="0" fontId="6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6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33" borderId="0" xfId="0" applyFill="1">
      <alignment vertical="center"/>
    </xf>
    <xf numFmtId="49" fontId="0" fillId="33" borderId="0" xfId="0" applyNumberFormat="1" applyFill="1">
      <alignment vertical="center"/>
    </xf>
    <xf numFmtId="0" fontId="7" fillId="33" borderId="5" xfId="0" applyFont="1" applyFill="1" applyBorder="1">
      <alignment vertical="center"/>
    </xf>
    <xf numFmtId="0" fontId="7" fillId="33" borderId="0" xfId="0" applyFont="1" applyFill="1">
      <alignment vertical="center"/>
    </xf>
    <xf numFmtId="0" fontId="8" fillId="33" borderId="5" xfId="0" applyFont="1" applyFill="1" applyBorder="1">
      <alignment vertical="center"/>
    </xf>
    <xf numFmtId="0" fontId="8" fillId="33" borderId="0" xfId="0" applyFont="1" applyFill="1">
      <alignment vertical="center"/>
    </xf>
    <xf numFmtId="0" fontId="21" fillId="0" borderId="0" xfId="0" applyFont="1">
      <alignment vertical="center"/>
    </xf>
    <xf numFmtId="0" fontId="21" fillId="33" borderId="2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4" fontId="24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4" fontId="23" fillId="0" borderId="1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left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 wrapText="1"/>
    </xf>
    <xf numFmtId="4" fontId="22" fillId="0" borderId="2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/>
    </xf>
    <xf numFmtId="2" fontId="21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4" fontId="21" fillId="0" borderId="17" xfId="0" applyNumberFormat="1" applyFont="1" applyBorder="1" applyAlignment="1">
      <alignment horizontal="center" vertical="top" wrapText="1"/>
    </xf>
    <xf numFmtId="4" fontId="21" fillId="0" borderId="1" xfId="0" applyNumberFormat="1" applyFont="1" applyBorder="1" applyAlignment="1">
      <alignment horizontal="center" vertical="top" wrapText="1"/>
    </xf>
    <xf numFmtId="4" fontId="21" fillId="0" borderId="15" xfId="0" applyNumberFormat="1" applyFont="1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4" fontId="23" fillId="0" borderId="1" xfId="0" applyNumberFormat="1" applyFont="1" applyBorder="1" applyAlignment="1">
      <alignment horizontal="right" vertical="top" wrapText="1"/>
    </xf>
    <xf numFmtId="0" fontId="23" fillId="0" borderId="2" xfId="0" applyFont="1" applyBorder="1" applyAlignment="1">
      <alignment horizontal="left" vertical="top" wrapText="1"/>
    </xf>
    <xf numFmtId="4" fontId="23" fillId="0" borderId="2" xfId="0" applyNumberFormat="1" applyFont="1" applyBorder="1" applyAlignment="1">
      <alignment horizontal="center" vertical="top" wrapText="1"/>
    </xf>
    <xf numFmtId="4" fontId="21" fillId="0" borderId="18" xfId="0" applyNumberFormat="1" applyFont="1" applyBorder="1" applyAlignment="1">
      <alignment horizontal="center" vertical="top" wrapText="1"/>
    </xf>
    <xf numFmtId="0" fontId="21" fillId="33" borderId="0" xfId="0" applyFont="1" applyFill="1" applyAlignment="1">
      <alignment horizontal="right" wrapText="1"/>
    </xf>
    <xf numFmtId="0" fontId="21" fillId="33" borderId="0" xfId="0" applyFont="1" applyFill="1" applyAlignment="1">
      <alignment wrapText="1"/>
    </xf>
    <xf numFmtId="49" fontId="21" fillId="33" borderId="1" xfId="0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1" fillId="33" borderId="1" xfId="0" applyFont="1" applyFill="1" applyBorder="1" applyAlignment="1">
      <alignment horizontal="center" vertical="top" wrapText="1"/>
    </xf>
    <xf numFmtId="0" fontId="23" fillId="33" borderId="1" xfId="0" applyFont="1" applyFill="1" applyBorder="1" applyAlignment="1">
      <alignment horizontal="center" vertical="top" wrapText="1"/>
    </xf>
    <xf numFmtId="1" fontId="21" fillId="33" borderId="1" xfId="0" applyNumberFormat="1" applyFont="1" applyFill="1" applyBorder="1" applyAlignment="1">
      <alignment horizontal="center" vertical="top" wrapText="1"/>
    </xf>
    <xf numFmtId="0" fontId="25" fillId="0" borderId="0" xfId="0" applyFont="1">
      <alignment vertical="center"/>
    </xf>
    <xf numFmtId="0" fontId="26" fillId="33" borderId="0" xfId="0" applyFont="1" applyFill="1" applyAlignment="1">
      <alignment horizontal="center"/>
    </xf>
    <xf numFmtId="1" fontId="21" fillId="0" borderId="1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6" fillId="33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24" fillId="0" borderId="3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6" fillId="33" borderId="0" xfId="0" applyFont="1" applyFill="1" applyAlignment="1">
      <alignment horizontal="center" vertical="top" wrapText="1"/>
    </xf>
    <xf numFmtId="49" fontId="21" fillId="33" borderId="1" xfId="0" applyNumberFormat="1" applyFont="1" applyFill="1" applyBorder="1" applyAlignment="1">
      <alignment horizontal="center" vertical="top" wrapText="1"/>
    </xf>
    <xf numFmtId="0" fontId="21" fillId="33" borderId="3" xfId="0" applyFont="1" applyFill="1" applyBorder="1" applyAlignment="1">
      <alignment horizontal="center" vertical="top" wrapText="1"/>
    </xf>
    <xf numFmtId="0" fontId="21" fillId="33" borderId="4" xfId="0" applyFont="1" applyFill="1" applyBorder="1" applyAlignment="1">
      <alignment horizontal="center" vertical="top" wrapText="1"/>
    </xf>
    <xf numFmtId="0" fontId="21" fillId="33" borderId="15" xfId="0" applyFont="1" applyFill="1" applyBorder="1" applyAlignment="1">
      <alignment horizontal="center" vertical="top" wrapText="1"/>
    </xf>
    <xf numFmtId="0" fontId="25" fillId="0" borderId="0" xfId="0" applyFont="1" applyAlignment="1">
      <alignment horizontal="left" vertical="center" wrapText="1"/>
    </xf>
    <xf numFmtId="0" fontId="25" fillId="33" borderId="0" xfId="0" applyFont="1" applyFill="1" applyAlignment="1">
      <alignment horizontal="left" wrapText="1"/>
    </xf>
  </cellXfs>
  <cellStyles count="42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183"/>
  <sheetViews>
    <sheetView tabSelected="1" view="pageBreakPreview" topLeftCell="A165" zoomScaleNormal="100" zoomScaleSheetLayoutView="100" workbookViewId="0">
      <selection activeCell="A2" sqref="A2:L183"/>
    </sheetView>
  </sheetViews>
  <sheetFormatPr defaultColWidth="9.140625" defaultRowHeight="12.75" customHeight="1" x14ac:dyDescent="0.2"/>
  <cols>
    <col min="1" max="1" width="6.28515625" style="8" customWidth="1"/>
    <col min="2" max="2" width="23.28515625" style="8" customWidth="1"/>
    <col min="3" max="3" width="15.5703125" style="8" customWidth="1"/>
    <col min="4" max="4" width="17" style="8" customWidth="1"/>
    <col min="5" max="9" width="16.28515625" style="8" customWidth="1"/>
    <col min="10" max="10" width="14.140625" style="8" customWidth="1"/>
    <col min="11" max="11" width="15.140625" style="8" customWidth="1"/>
    <col min="12" max="12" width="17.140625" style="8" customWidth="1"/>
    <col min="13" max="15" width="9.140625" hidden="1" customWidth="1"/>
    <col min="16" max="16" width="2.42578125" hidden="1" customWidth="1"/>
  </cols>
  <sheetData>
    <row r="1" spans="1:16" ht="12.75" hidden="1" customHeight="1" x14ac:dyDescent="0.2">
      <c r="A1" s="8" t="s">
        <v>28</v>
      </c>
      <c r="B1" s="8" t="str">
        <f>CONCATENATE("Приложение № 2 к муниципальной программе  ",SUBSTITUTE(RIGHT(MID(";"&amp;SUBSTITUTE(L7,";",REPT(";",999)),1,999*6),999),";",""))</f>
        <v xml:space="preserve">Приложение № 2 к муниципальной программе  </v>
      </c>
    </row>
    <row r="2" spans="1:16" ht="18" customHeight="1" x14ac:dyDescent="0.2">
      <c r="I2" s="47" t="s">
        <v>105</v>
      </c>
      <c r="J2" s="47"/>
      <c r="K2" s="47"/>
      <c r="L2" s="47"/>
    </row>
    <row r="3" spans="1:16" ht="39" customHeight="1" x14ac:dyDescent="0.2">
      <c r="I3" s="64" t="s">
        <v>69</v>
      </c>
      <c r="J3" s="64"/>
      <c r="K3" s="64"/>
      <c r="L3" s="64"/>
    </row>
    <row r="4" spans="1:16" ht="24" customHeight="1" x14ac:dyDescent="0.2">
      <c r="I4" s="47" t="s">
        <v>106</v>
      </c>
      <c r="J4" s="47"/>
      <c r="K4" s="47"/>
      <c r="L4" s="47"/>
    </row>
    <row r="5" spans="1:16" ht="12.75" customHeight="1" x14ac:dyDescent="0.2">
      <c r="J5" s="47"/>
      <c r="K5" s="47"/>
      <c r="L5" s="47"/>
      <c r="N5" s="47"/>
    </row>
    <row r="6" spans="1:16" ht="16.5" customHeight="1" x14ac:dyDescent="0.2">
      <c r="A6"/>
      <c r="I6" s="47" t="s">
        <v>66</v>
      </c>
      <c r="J6" s="47"/>
      <c r="K6" s="47"/>
      <c r="L6" s="47"/>
    </row>
    <row r="7" spans="1:16" ht="82.5" customHeight="1" x14ac:dyDescent="0.25">
      <c r="A7"/>
      <c r="B7" s="34"/>
      <c r="C7" s="34"/>
      <c r="D7" s="34"/>
      <c r="F7" s="35"/>
      <c r="G7" s="35"/>
      <c r="H7" s="35"/>
      <c r="I7" s="65" t="s">
        <v>70</v>
      </c>
      <c r="J7" s="65"/>
      <c r="K7" s="65"/>
      <c r="L7" s="65"/>
      <c r="N7" s="2" t="s">
        <v>71</v>
      </c>
      <c r="O7" s="2"/>
      <c r="P7" s="2"/>
    </row>
    <row r="8" spans="1:16" ht="57" customHeight="1" x14ac:dyDescent="0.25">
      <c r="A8" s="51" t="s">
        <v>12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48"/>
      <c r="N8" s="2"/>
      <c r="O8" s="2"/>
      <c r="P8" s="2"/>
    </row>
    <row r="9" spans="1:16" ht="18" x14ac:dyDescent="0.25">
      <c r="A9" s="51" t="s">
        <v>25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2"/>
      <c r="N9" s="2"/>
      <c r="O9" s="2"/>
      <c r="P9" s="2"/>
    </row>
    <row r="10" spans="1:16" ht="18.75" customHeight="1" x14ac:dyDescent="0.2">
      <c r="A10" s="59" t="s">
        <v>72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2"/>
      <c r="N10" s="2"/>
      <c r="O10" s="2"/>
      <c r="P10" s="2"/>
    </row>
    <row r="11" spans="1:16" s="1" customFormat="1" ht="12.75" customHeight="1" x14ac:dyDescent="0.2">
      <c r="A11" s="60" t="s">
        <v>51</v>
      </c>
      <c r="B11" s="60" t="s">
        <v>27</v>
      </c>
      <c r="C11" s="61" t="str">
        <f>CONCATENATE("Объёмы расходов на выполнение мероприятия за счёт всех источников ресурсного обеспечения,",O13)</f>
        <v>Объёмы расходов на выполнение мероприятия за счёт всех источников ресурсного обеспечения,руб.</v>
      </c>
      <c r="D11" s="62"/>
      <c r="E11" s="62"/>
      <c r="F11" s="62"/>
      <c r="G11" s="62"/>
      <c r="H11" s="62"/>
      <c r="I11" s="62"/>
      <c r="J11" s="62"/>
      <c r="K11" s="63"/>
      <c r="L11" s="60" t="s">
        <v>16</v>
      </c>
      <c r="M11" s="3"/>
      <c r="N11" s="3"/>
      <c r="O11" s="3"/>
      <c r="P11" s="3"/>
    </row>
    <row r="12" spans="1:16" s="1" customFormat="1" ht="52.5" customHeight="1" x14ac:dyDescent="0.2">
      <c r="A12" s="60"/>
      <c r="B12" s="60"/>
      <c r="C12" s="36" t="s">
        <v>6</v>
      </c>
      <c r="D12" s="46">
        <v>2023</v>
      </c>
      <c r="E12" s="49">
        <v>2024</v>
      </c>
      <c r="F12" s="46">
        <v>2025</v>
      </c>
      <c r="G12" s="46">
        <v>2026</v>
      </c>
      <c r="H12" s="46">
        <v>2027</v>
      </c>
      <c r="I12" s="46">
        <v>2028</v>
      </c>
      <c r="J12" s="46">
        <v>2029</v>
      </c>
      <c r="K12" s="46">
        <v>2030</v>
      </c>
      <c r="L12" s="60"/>
      <c r="M12" s="3"/>
      <c r="N12" s="3"/>
      <c r="O12" s="3"/>
      <c r="P12" s="3"/>
    </row>
    <row r="13" spans="1:16" s="1" customFormat="1" x14ac:dyDescent="0.2">
      <c r="A13" s="9">
        <v>1</v>
      </c>
      <c r="B13" s="44">
        <v>2</v>
      </c>
      <c r="C13" s="9">
        <v>3</v>
      </c>
      <c r="D13" s="9">
        <v>4</v>
      </c>
      <c r="E13" s="50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44">
        <v>12</v>
      </c>
      <c r="M13" s="3"/>
      <c r="N13" s="3"/>
      <c r="O13" s="2" t="str">
        <f>IF(O14="False","тыс. руб.","руб.")</f>
        <v>руб.</v>
      </c>
      <c r="P13" s="3"/>
    </row>
    <row r="14" spans="1:16" ht="51" x14ac:dyDescent="0.2">
      <c r="A14" s="45">
        <v>1</v>
      </c>
      <c r="B14" s="10" t="s">
        <v>7</v>
      </c>
      <c r="C14" s="11">
        <f>D14+E14+F14+G14+H14+I14+J14+K14</f>
        <v>557256122.72000003</v>
      </c>
      <c r="D14" s="11">
        <f t="shared" ref="D14:K14" si="0">D15+D16+D17</f>
        <v>65492874.859999999</v>
      </c>
      <c r="E14" s="11">
        <f t="shared" si="0"/>
        <v>74051238.99000001</v>
      </c>
      <c r="F14" s="11">
        <f t="shared" si="0"/>
        <v>81175443.25999999</v>
      </c>
      <c r="G14" s="11">
        <f t="shared" si="0"/>
        <v>70056411.74000001</v>
      </c>
      <c r="H14" s="11">
        <f>H15+H16+H17</f>
        <v>69880756.340000004</v>
      </c>
      <c r="I14" s="11">
        <f t="shared" si="0"/>
        <v>65533132.509999998</v>
      </c>
      <c r="J14" s="11">
        <f t="shared" si="0"/>
        <v>65533132.509999998</v>
      </c>
      <c r="K14" s="11">
        <f t="shared" si="0"/>
        <v>65533132.509999998</v>
      </c>
      <c r="L14" s="10" t="s">
        <v>20</v>
      </c>
      <c r="M14" s="4">
        <v>2015</v>
      </c>
      <c r="N14" s="5">
        <v>2025</v>
      </c>
      <c r="O14" s="5" t="s">
        <v>24</v>
      </c>
      <c r="P14" s="5" t="s">
        <v>10</v>
      </c>
    </row>
    <row r="15" spans="1:16" x14ac:dyDescent="0.2">
      <c r="A15" s="45">
        <v>2</v>
      </c>
      <c r="B15" s="12" t="s">
        <v>3</v>
      </c>
      <c r="C15" s="13">
        <f>D15+E15+F15+G15+H15+I15+J15+K15</f>
        <v>0</v>
      </c>
      <c r="D15" s="13">
        <f t="shared" ref="D15:K15" si="1">D19</f>
        <v>0</v>
      </c>
      <c r="E15" s="13">
        <f t="shared" si="1"/>
        <v>0</v>
      </c>
      <c r="F15" s="13">
        <f t="shared" si="1"/>
        <v>0</v>
      </c>
      <c r="G15" s="13">
        <f t="shared" si="1"/>
        <v>0</v>
      </c>
      <c r="H15" s="13">
        <f t="shared" si="1"/>
        <v>0</v>
      </c>
      <c r="I15" s="13">
        <f t="shared" si="1"/>
        <v>0</v>
      </c>
      <c r="J15" s="13">
        <f t="shared" si="1"/>
        <v>0</v>
      </c>
      <c r="K15" s="13">
        <f t="shared" si="1"/>
        <v>0</v>
      </c>
      <c r="L15" s="12" t="s">
        <v>20</v>
      </c>
      <c r="M15" s="6">
        <v>2015</v>
      </c>
      <c r="N15" s="7">
        <v>2024</v>
      </c>
      <c r="O15" s="7" t="s">
        <v>24</v>
      </c>
      <c r="P15" s="7" t="s">
        <v>10</v>
      </c>
    </row>
    <row r="16" spans="1:16" x14ac:dyDescent="0.2">
      <c r="A16" s="45">
        <v>3</v>
      </c>
      <c r="B16" s="12" t="s">
        <v>4</v>
      </c>
      <c r="C16" s="13">
        <f t="shared" ref="C16:C20" si="2">D16+E16+F16+G16+H16+I16+J16+K16</f>
        <v>32677844.370000001</v>
      </c>
      <c r="D16" s="13">
        <f>D20</f>
        <v>3673817.36</v>
      </c>
      <c r="E16" s="13">
        <f t="shared" ref="E16:K16" si="3">E20</f>
        <v>4303327.0100000007</v>
      </c>
      <c r="F16" s="13">
        <f t="shared" si="3"/>
        <v>4193900</v>
      </c>
      <c r="G16" s="13">
        <f t="shared" si="3"/>
        <v>4738500</v>
      </c>
      <c r="H16" s="13">
        <f t="shared" si="3"/>
        <v>4715700</v>
      </c>
      <c r="I16" s="13">
        <f t="shared" si="3"/>
        <v>3684200</v>
      </c>
      <c r="J16" s="13">
        <f t="shared" si="3"/>
        <v>3684200</v>
      </c>
      <c r="K16" s="13">
        <f t="shared" si="3"/>
        <v>3684200</v>
      </c>
      <c r="L16" s="12" t="s">
        <v>20</v>
      </c>
      <c r="M16" s="6">
        <v>2015</v>
      </c>
      <c r="N16" s="7">
        <v>2024</v>
      </c>
      <c r="O16" s="7" t="s">
        <v>24</v>
      </c>
      <c r="P16" s="7" t="s">
        <v>10</v>
      </c>
    </row>
    <row r="17" spans="1:16" x14ac:dyDescent="0.2">
      <c r="A17" s="45">
        <v>4</v>
      </c>
      <c r="B17" s="12" t="s">
        <v>17</v>
      </c>
      <c r="C17" s="13">
        <f t="shared" si="2"/>
        <v>524578278.35000002</v>
      </c>
      <c r="D17" s="13">
        <f t="shared" ref="D17:K17" si="4">D21</f>
        <v>61819057.5</v>
      </c>
      <c r="E17" s="13">
        <f t="shared" si="4"/>
        <v>69747911.980000004</v>
      </c>
      <c r="F17" s="13">
        <f t="shared" si="4"/>
        <v>76981543.25999999</v>
      </c>
      <c r="G17" s="13">
        <f t="shared" si="4"/>
        <v>65317911.740000002</v>
      </c>
      <c r="H17" s="13">
        <f>H21</f>
        <v>65165056.340000004</v>
      </c>
      <c r="I17" s="13">
        <f t="shared" si="4"/>
        <v>61848932.509999998</v>
      </c>
      <c r="J17" s="13">
        <f t="shared" si="4"/>
        <v>61848932.509999998</v>
      </c>
      <c r="K17" s="13">
        <f t="shared" si="4"/>
        <v>61848932.509999998</v>
      </c>
      <c r="L17" s="12" t="s">
        <v>20</v>
      </c>
      <c r="M17" s="6">
        <v>2015</v>
      </c>
      <c r="N17" s="7">
        <v>2025</v>
      </c>
      <c r="O17" s="7" t="s">
        <v>24</v>
      </c>
      <c r="P17" s="7" t="s">
        <v>10</v>
      </c>
    </row>
    <row r="18" spans="1:16" x14ac:dyDescent="0.2">
      <c r="A18" s="45">
        <v>5</v>
      </c>
      <c r="B18" s="10" t="s">
        <v>2</v>
      </c>
      <c r="C18" s="11">
        <f>D18+E18+F18+G18+H18+I18+J18+K18</f>
        <v>557256122.72000003</v>
      </c>
      <c r="D18" s="11">
        <f>D19+D20+D21</f>
        <v>65492874.859999999</v>
      </c>
      <c r="E18" s="11">
        <f t="shared" ref="E18:K18" si="5">E19+E20+E21</f>
        <v>74051238.99000001</v>
      </c>
      <c r="F18" s="11">
        <f t="shared" si="5"/>
        <v>81175443.25999999</v>
      </c>
      <c r="G18" s="11">
        <f t="shared" si="5"/>
        <v>70056411.74000001</v>
      </c>
      <c r="H18" s="11">
        <f t="shared" si="5"/>
        <v>69880756.340000004</v>
      </c>
      <c r="I18" s="11">
        <f t="shared" si="5"/>
        <v>65533132.509999998</v>
      </c>
      <c r="J18" s="11">
        <f t="shared" si="5"/>
        <v>65533132.509999998</v>
      </c>
      <c r="K18" s="11">
        <f t="shared" si="5"/>
        <v>65533132.509999998</v>
      </c>
      <c r="L18" s="10" t="s">
        <v>20</v>
      </c>
      <c r="M18" s="4">
        <v>2015</v>
      </c>
      <c r="N18" s="5">
        <v>2024</v>
      </c>
      <c r="O18" s="5" t="s">
        <v>24</v>
      </c>
      <c r="P18" s="5" t="s">
        <v>10</v>
      </c>
    </row>
    <row r="19" spans="1:16" x14ac:dyDescent="0.2">
      <c r="A19" s="45">
        <v>6</v>
      </c>
      <c r="B19" s="12" t="s">
        <v>3</v>
      </c>
      <c r="C19" s="13">
        <f t="shared" si="2"/>
        <v>0</v>
      </c>
      <c r="D19" s="13">
        <f>D116</f>
        <v>0</v>
      </c>
      <c r="E19" s="13">
        <f>E116</f>
        <v>0</v>
      </c>
      <c r="F19" s="13">
        <f>F116</f>
        <v>0</v>
      </c>
      <c r="G19" s="13">
        <f t="shared" ref="G19:K19" si="6">G116</f>
        <v>0</v>
      </c>
      <c r="H19" s="13">
        <f t="shared" si="6"/>
        <v>0</v>
      </c>
      <c r="I19" s="13">
        <f t="shared" si="6"/>
        <v>0</v>
      </c>
      <c r="J19" s="13">
        <f t="shared" si="6"/>
        <v>0</v>
      </c>
      <c r="K19" s="13">
        <f t="shared" si="6"/>
        <v>0</v>
      </c>
      <c r="L19" s="12" t="s">
        <v>20</v>
      </c>
      <c r="M19" s="6">
        <v>2015</v>
      </c>
      <c r="N19" s="7">
        <v>2024</v>
      </c>
      <c r="O19" s="7" t="s">
        <v>24</v>
      </c>
      <c r="P19" s="7" t="s">
        <v>10</v>
      </c>
    </row>
    <row r="20" spans="1:16" x14ac:dyDescent="0.2">
      <c r="A20" s="45">
        <v>7</v>
      </c>
      <c r="B20" s="12" t="s">
        <v>4</v>
      </c>
      <c r="C20" s="13">
        <f t="shared" si="2"/>
        <v>32677844.370000001</v>
      </c>
      <c r="D20" s="13">
        <f>D40+D54+D74+D117+D138+D149+D175+D93</f>
        <v>3673817.36</v>
      </c>
      <c r="E20" s="13">
        <f>E40+E54+E74+E117+E138+E149+E175+E93</f>
        <v>4303327.0100000007</v>
      </c>
      <c r="F20" s="13">
        <f t="shared" ref="F20:K20" si="7">F40+F54+F74+F117+F138+F149+F175</f>
        <v>4193900</v>
      </c>
      <c r="G20" s="13">
        <f t="shared" si="7"/>
        <v>4738500</v>
      </c>
      <c r="H20" s="13">
        <f t="shared" si="7"/>
        <v>4715700</v>
      </c>
      <c r="I20" s="13">
        <f t="shared" si="7"/>
        <v>3684200</v>
      </c>
      <c r="J20" s="13">
        <f t="shared" si="7"/>
        <v>3684200</v>
      </c>
      <c r="K20" s="13">
        <f t="shared" si="7"/>
        <v>3684200</v>
      </c>
      <c r="L20" s="12" t="s">
        <v>20</v>
      </c>
      <c r="M20" s="6">
        <v>2015</v>
      </c>
      <c r="N20" s="7">
        <v>2024</v>
      </c>
      <c r="O20" s="7" t="s">
        <v>24</v>
      </c>
      <c r="P20" s="7" t="s">
        <v>10</v>
      </c>
    </row>
    <row r="21" spans="1:16" ht="11.25" customHeight="1" x14ac:dyDescent="0.2">
      <c r="A21" s="45">
        <v>8</v>
      </c>
      <c r="B21" s="12" t="s">
        <v>17</v>
      </c>
      <c r="C21" s="13">
        <f>D21+E21+F21+G21+H21+I21+J21+K21</f>
        <v>524578278.35000002</v>
      </c>
      <c r="D21" s="13">
        <f>D24+D41+D55+D75+D92+D103+D139+D150+D176</f>
        <v>61819057.5</v>
      </c>
      <c r="E21" s="13">
        <f>E24+E41+E55+E75+E92+E103+E139+E150+E176+E133</f>
        <v>69747911.980000004</v>
      </c>
      <c r="F21" s="13">
        <f t="shared" ref="F21:K21" si="8">F24+F41+F55+F75+F92+F103+F139+F150+F176</f>
        <v>76981543.25999999</v>
      </c>
      <c r="G21" s="13">
        <f t="shared" si="8"/>
        <v>65317911.740000002</v>
      </c>
      <c r="H21" s="13">
        <f t="shared" si="8"/>
        <v>65165056.340000004</v>
      </c>
      <c r="I21" s="13">
        <f t="shared" si="8"/>
        <v>61848932.509999998</v>
      </c>
      <c r="J21" s="13">
        <f t="shared" si="8"/>
        <v>61848932.509999998</v>
      </c>
      <c r="K21" s="13">
        <f t="shared" si="8"/>
        <v>61848932.509999998</v>
      </c>
      <c r="L21" s="12" t="s">
        <v>20</v>
      </c>
      <c r="M21" s="6">
        <v>2015</v>
      </c>
      <c r="N21" s="7">
        <v>2024</v>
      </c>
      <c r="O21" s="7" t="s">
        <v>24</v>
      </c>
      <c r="P21" s="7" t="s">
        <v>10</v>
      </c>
    </row>
    <row r="22" spans="1:16" ht="47.25" customHeight="1" x14ac:dyDescent="0.2">
      <c r="A22" s="45">
        <v>9</v>
      </c>
      <c r="B22" s="56" t="s">
        <v>80</v>
      </c>
      <c r="C22" s="57"/>
      <c r="D22" s="57"/>
      <c r="E22" s="57"/>
      <c r="F22" s="57"/>
      <c r="G22" s="57"/>
      <c r="H22" s="57"/>
      <c r="I22" s="57"/>
      <c r="J22" s="57"/>
      <c r="K22" s="57"/>
      <c r="L22" s="58"/>
      <c r="M22" s="4">
        <v>2015</v>
      </c>
      <c r="N22" s="5">
        <v>2024</v>
      </c>
      <c r="O22" s="5" t="s">
        <v>24</v>
      </c>
      <c r="P22" s="5" t="s">
        <v>10</v>
      </c>
    </row>
    <row r="23" spans="1:16" ht="40.5" customHeight="1" x14ac:dyDescent="0.2">
      <c r="A23" s="45">
        <v>10</v>
      </c>
      <c r="B23" s="10" t="s">
        <v>14</v>
      </c>
      <c r="C23" s="11">
        <f>D23+E23+F23+G23+H23+I23+J23+K23</f>
        <v>16688638.140000001</v>
      </c>
      <c r="D23" s="11">
        <f t="shared" ref="D23:K23" si="9">D24</f>
        <v>842654.08</v>
      </c>
      <c r="E23" s="11">
        <f t="shared" si="9"/>
        <v>2415312.2999999998</v>
      </c>
      <c r="F23" s="11">
        <f t="shared" si="9"/>
        <v>6378391.2800000003</v>
      </c>
      <c r="G23" s="11">
        <f t="shared" si="9"/>
        <v>1456614.24</v>
      </c>
      <c r="H23" s="11">
        <f t="shared" si="9"/>
        <v>1456614.24</v>
      </c>
      <c r="I23" s="11">
        <f t="shared" si="9"/>
        <v>1379684</v>
      </c>
      <c r="J23" s="11">
        <f t="shared" si="9"/>
        <v>1379684</v>
      </c>
      <c r="K23" s="11">
        <f t="shared" si="9"/>
        <v>1379684</v>
      </c>
      <c r="L23" s="10" t="s">
        <v>20</v>
      </c>
      <c r="M23" s="4">
        <v>2015</v>
      </c>
      <c r="N23" s="5">
        <v>2024</v>
      </c>
      <c r="O23" s="5" t="s">
        <v>24</v>
      </c>
      <c r="P23" s="5" t="s">
        <v>10</v>
      </c>
    </row>
    <row r="24" spans="1:16" x14ac:dyDescent="0.2">
      <c r="A24" s="45">
        <v>11</v>
      </c>
      <c r="B24" s="12" t="s">
        <v>17</v>
      </c>
      <c r="C24" s="13">
        <f>D24+E24+F24+G24+H24+I24+J24+K24</f>
        <v>16688638.140000001</v>
      </c>
      <c r="D24" s="13">
        <f t="shared" ref="D24:K24" si="10">D26</f>
        <v>842654.08</v>
      </c>
      <c r="E24" s="13">
        <f t="shared" si="10"/>
        <v>2415312.2999999998</v>
      </c>
      <c r="F24" s="13">
        <f t="shared" si="10"/>
        <v>6378391.2800000003</v>
      </c>
      <c r="G24" s="13">
        <f t="shared" si="10"/>
        <v>1456614.24</v>
      </c>
      <c r="H24" s="13">
        <f t="shared" si="10"/>
        <v>1456614.24</v>
      </c>
      <c r="I24" s="13">
        <f t="shared" si="10"/>
        <v>1379684</v>
      </c>
      <c r="J24" s="13">
        <f t="shared" si="10"/>
        <v>1379684</v>
      </c>
      <c r="K24" s="13">
        <f t="shared" si="10"/>
        <v>1379684</v>
      </c>
      <c r="L24" s="12" t="s">
        <v>20</v>
      </c>
      <c r="M24" s="6">
        <v>2015</v>
      </c>
      <c r="N24" s="7">
        <v>2024</v>
      </c>
      <c r="O24" s="7" t="s">
        <v>24</v>
      </c>
      <c r="P24" s="7" t="s">
        <v>10</v>
      </c>
    </row>
    <row r="25" spans="1:16" x14ac:dyDescent="0.2">
      <c r="A25" s="45">
        <v>12</v>
      </c>
      <c r="B25" s="56" t="s">
        <v>29</v>
      </c>
      <c r="C25" s="57"/>
      <c r="D25" s="57"/>
      <c r="E25" s="57"/>
      <c r="F25" s="57"/>
      <c r="G25" s="57"/>
      <c r="H25" s="57"/>
      <c r="I25" s="57"/>
      <c r="J25" s="57"/>
      <c r="K25" s="57"/>
      <c r="L25" s="58"/>
      <c r="M25" s="4">
        <v>2015</v>
      </c>
      <c r="N25" s="5">
        <v>2024</v>
      </c>
      <c r="O25" s="5" t="s">
        <v>24</v>
      </c>
      <c r="P25" s="5" t="s">
        <v>10</v>
      </c>
    </row>
    <row r="26" spans="1:16" ht="40.5" customHeight="1" x14ac:dyDescent="0.2">
      <c r="A26" s="45">
        <v>13</v>
      </c>
      <c r="B26" s="10" t="s">
        <v>13</v>
      </c>
      <c r="C26" s="11">
        <f>D26+E26+F26+G26+H26+I26+J26+K26</f>
        <v>16688638.140000001</v>
      </c>
      <c r="D26" s="11">
        <f t="shared" ref="D26:K26" si="11">D27</f>
        <v>842654.08</v>
      </c>
      <c r="E26" s="11">
        <f t="shared" si="11"/>
        <v>2415312.2999999998</v>
      </c>
      <c r="F26" s="11">
        <f t="shared" si="11"/>
        <v>6378391.2800000003</v>
      </c>
      <c r="G26" s="11">
        <f t="shared" si="11"/>
        <v>1456614.24</v>
      </c>
      <c r="H26" s="11">
        <f t="shared" si="11"/>
        <v>1456614.24</v>
      </c>
      <c r="I26" s="11">
        <f t="shared" si="11"/>
        <v>1379684</v>
      </c>
      <c r="J26" s="11">
        <f t="shared" si="11"/>
        <v>1379684</v>
      </c>
      <c r="K26" s="11">
        <f t="shared" si="11"/>
        <v>1379684</v>
      </c>
      <c r="L26" s="10" t="s">
        <v>20</v>
      </c>
      <c r="M26" s="4">
        <v>2015</v>
      </c>
      <c r="N26" s="5">
        <v>2024</v>
      </c>
      <c r="O26" s="5" t="s">
        <v>24</v>
      </c>
      <c r="P26" s="5" t="s">
        <v>10</v>
      </c>
    </row>
    <row r="27" spans="1:16" x14ac:dyDescent="0.2">
      <c r="A27" s="45">
        <v>14</v>
      </c>
      <c r="B27" s="12" t="s">
        <v>17</v>
      </c>
      <c r="C27" s="13">
        <f t="shared" ref="C27:C37" si="12">D27+E27+F27+G27+H27+I27+J27+K27</f>
        <v>16688638.140000001</v>
      </c>
      <c r="D27" s="13">
        <f>D28+D30+D32+D34+D36</f>
        <v>842654.08</v>
      </c>
      <c r="E27" s="13">
        <f t="shared" ref="E27:G27" si="13">E28+E30+E32+E34+E36</f>
        <v>2415312.2999999998</v>
      </c>
      <c r="F27" s="13">
        <f t="shared" si="13"/>
        <v>6378391.2800000003</v>
      </c>
      <c r="G27" s="13">
        <f t="shared" si="13"/>
        <v>1456614.24</v>
      </c>
      <c r="H27" s="13">
        <f>H28+H30+H32+H34+H36</f>
        <v>1456614.24</v>
      </c>
      <c r="I27" s="13">
        <f>I28+I30+I32+I34+I36</f>
        <v>1379684</v>
      </c>
      <c r="J27" s="13">
        <f t="shared" ref="J27:K27" si="14">J28+J30+J32+J34+J36</f>
        <v>1379684</v>
      </c>
      <c r="K27" s="13">
        <f t="shared" si="14"/>
        <v>1379684</v>
      </c>
      <c r="L27" s="12" t="s">
        <v>20</v>
      </c>
      <c r="M27" s="6">
        <v>2015</v>
      </c>
      <c r="N27" s="7">
        <v>2024</v>
      </c>
      <c r="O27" s="7" t="s">
        <v>24</v>
      </c>
      <c r="P27" s="7" t="s">
        <v>10</v>
      </c>
    </row>
    <row r="28" spans="1:16" ht="147.75" customHeight="1" x14ac:dyDescent="0.2">
      <c r="A28" s="45">
        <v>15</v>
      </c>
      <c r="B28" s="10" t="s">
        <v>50</v>
      </c>
      <c r="C28" s="11">
        <f t="shared" si="12"/>
        <v>3431422.98</v>
      </c>
      <c r="D28" s="11">
        <f t="shared" ref="D28:K28" si="15">D29</f>
        <v>118714.94999999998</v>
      </c>
      <c r="E28" s="11">
        <f t="shared" si="15"/>
        <v>963902.67</v>
      </c>
      <c r="F28" s="11">
        <f>F29</f>
        <v>598805.36</v>
      </c>
      <c r="G28" s="11">
        <f>G29</f>
        <v>350000</v>
      </c>
      <c r="H28" s="11">
        <f t="shared" si="15"/>
        <v>350000</v>
      </c>
      <c r="I28" s="11">
        <f t="shared" si="15"/>
        <v>350000</v>
      </c>
      <c r="J28" s="11">
        <f t="shared" si="15"/>
        <v>350000</v>
      </c>
      <c r="K28" s="11">
        <f t="shared" si="15"/>
        <v>350000</v>
      </c>
      <c r="L28" s="37" t="s">
        <v>104</v>
      </c>
      <c r="M28" s="4">
        <v>2015</v>
      </c>
      <c r="N28" s="5">
        <v>2024</v>
      </c>
      <c r="O28" s="5" t="s">
        <v>24</v>
      </c>
      <c r="P28" s="5" t="s">
        <v>10</v>
      </c>
    </row>
    <row r="29" spans="1:16" x14ac:dyDescent="0.2">
      <c r="A29" s="45">
        <v>16</v>
      </c>
      <c r="B29" s="14" t="s">
        <v>17</v>
      </c>
      <c r="C29" s="13">
        <f t="shared" si="12"/>
        <v>3431422.98</v>
      </c>
      <c r="D29" s="15">
        <f>580668.45-75633.6-18800-250000-17519.9-100000</f>
        <v>118714.94999999998</v>
      </c>
      <c r="E29" s="15">
        <v>963902.67</v>
      </c>
      <c r="F29" s="15">
        <v>598805.36</v>
      </c>
      <c r="G29" s="15">
        <v>350000</v>
      </c>
      <c r="H29" s="15">
        <v>350000</v>
      </c>
      <c r="I29" s="15">
        <v>350000</v>
      </c>
      <c r="J29" s="15">
        <v>350000</v>
      </c>
      <c r="K29" s="15">
        <v>350000</v>
      </c>
      <c r="L29" s="38" t="s">
        <v>20</v>
      </c>
      <c r="M29" s="2">
        <v>2015</v>
      </c>
      <c r="N29" s="2">
        <v>2024</v>
      </c>
      <c r="O29" s="2" t="s">
        <v>24</v>
      </c>
      <c r="P29" s="2" t="s">
        <v>10</v>
      </c>
    </row>
    <row r="30" spans="1:16" ht="88.5" customHeight="1" x14ac:dyDescent="0.2">
      <c r="A30" s="45">
        <v>17</v>
      </c>
      <c r="B30" s="10" t="s">
        <v>73</v>
      </c>
      <c r="C30" s="11">
        <f t="shared" si="12"/>
        <v>11939723.16</v>
      </c>
      <c r="D30" s="11">
        <f t="shared" ref="D30:K30" si="16">D31</f>
        <v>559235.13</v>
      </c>
      <c r="E30" s="11">
        <f>E31</f>
        <v>1286725.6299999999</v>
      </c>
      <c r="F30" s="11">
        <f t="shared" si="16"/>
        <v>5614901.9199999999</v>
      </c>
      <c r="G30" s="11">
        <f t="shared" si="16"/>
        <v>941930.24</v>
      </c>
      <c r="H30" s="11">
        <f t="shared" si="16"/>
        <v>941930.24</v>
      </c>
      <c r="I30" s="11">
        <f t="shared" si="16"/>
        <v>865000</v>
      </c>
      <c r="J30" s="11">
        <f t="shared" si="16"/>
        <v>865000</v>
      </c>
      <c r="K30" s="11">
        <f t="shared" si="16"/>
        <v>865000</v>
      </c>
      <c r="L30" s="37" t="s">
        <v>32</v>
      </c>
      <c r="M30" s="4">
        <v>2015</v>
      </c>
      <c r="N30" s="5">
        <v>2024</v>
      </c>
      <c r="O30" s="5" t="s">
        <v>24</v>
      </c>
      <c r="P30" s="5" t="s">
        <v>10</v>
      </c>
    </row>
    <row r="31" spans="1:16" x14ac:dyDescent="0.2">
      <c r="A31" s="45">
        <v>18</v>
      </c>
      <c r="B31" s="14" t="s">
        <v>17</v>
      </c>
      <c r="C31" s="13">
        <f t="shared" si="12"/>
        <v>11939723.16</v>
      </c>
      <c r="D31" s="15">
        <v>559235.13</v>
      </c>
      <c r="E31" s="15">
        <v>1286725.6299999999</v>
      </c>
      <c r="F31" s="15">
        <v>5614901.9199999999</v>
      </c>
      <c r="G31" s="15">
        <v>941930.24</v>
      </c>
      <c r="H31" s="15">
        <v>941930.24</v>
      </c>
      <c r="I31" s="15">
        <v>865000</v>
      </c>
      <c r="J31" s="15">
        <v>865000</v>
      </c>
      <c r="K31" s="15">
        <v>865000</v>
      </c>
      <c r="L31" s="38" t="s">
        <v>20</v>
      </c>
      <c r="M31" s="2">
        <v>2015</v>
      </c>
      <c r="N31" s="2">
        <v>2024</v>
      </c>
      <c r="O31" s="2" t="s">
        <v>24</v>
      </c>
      <c r="P31" s="2" t="s">
        <v>10</v>
      </c>
    </row>
    <row r="32" spans="1:16" ht="84" customHeight="1" x14ac:dyDescent="0.2">
      <c r="A32" s="45">
        <v>19</v>
      </c>
      <c r="B32" s="10" t="s">
        <v>68</v>
      </c>
      <c r="C32" s="11">
        <f t="shared" si="12"/>
        <v>132000</v>
      </c>
      <c r="D32" s="11">
        <f t="shared" ref="D32:K32" si="17">D33</f>
        <v>16500</v>
      </c>
      <c r="E32" s="11">
        <f t="shared" si="17"/>
        <v>16500</v>
      </c>
      <c r="F32" s="11">
        <f t="shared" si="17"/>
        <v>16500</v>
      </c>
      <c r="G32" s="11">
        <f t="shared" si="17"/>
        <v>16500</v>
      </c>
      <c r="H32" s="11">
        <f t="shared" si="17"/>
        <v>16500</v>
      </c>
      <c r="I32" s="11">
        <f t="shared" si="17"/>
        <v>16500</v>
      </c>
      <c r="J32" s="11">
        <f t="shared" si="17"/>
        <v>16500</v>
      </c>
      <c r="K32" s="11">
        <f t="shared" si="17"/>
        <v>16500</v>
      </c>
      <c r="L32" s="37" t="s">
        <v>33</v>
      </c>
      <c r="M32" s="4">
        <v>2015</v>
      </c>
      <c r="N32" s="5">
        <v>2024</v>
      </c>
      <c r="O32" s="5" t="s">
        <v>24</v>
      </c>
      <c r="P32" s="5" t="s">
        <v>10</v>
      </c>
    </row>
    <row r="33" spans="1:16" x14ac:dyDescent="0.2">
      <c r="A33" s="45">
        <v>20</v>
      </c>
      <c r="B33" s="14" t="s">
        <v>17</v>
      </c>
      <c r="C33" s="13">
        <f t="shared" si="12"/>
        <v>132000</v>
      </c>
      <c r="D33" s="15">
        <v>16500</v>
      </c>
      <c r="E33" s="15">
        <v>16500</v>
      </c>
      <c r="F33" s="15">
        <v>16500</v>
      </c>
      <c r="G33" s="15">
        <v>16500</v>
      </c>
      <c r="H33" s="15">
        <v>16500</v>
      </c>
      <c r="I33" s="15">
        <v>16500</v>
      </c>
      <c r="J33" s="15">
        <v>16500</v>
      </c>
      <c r="K33" s="15">
        <v>16500</v>
      </c>
      <c r="L33" s="38" t="s">
        <v>20</v>
      </c>
      <c r="M33" s="2">
        <v>2015</v>
      </c>
      <c r="N33" s="2">
        <v>2024</v>
      </c>
      <c r="O33" s="2" t="s">
        <v>24</v>
      </c>
      <c r="P33" s="2" t="s">
        <v>10</v>
      </c>
    </row>
    <row r="34" spans="1:16" ht="149.25" customHeight="1" x14ac:dyDescent="0.2">
      <c r="A34" s="45">
        <v>21</v>
      </c>
      <c r="B34" s="17" t="s">
        <v>74</v>
      </c>
      <c r="C34" s="11">
        <f t="shared" si="12"/>
        <v>1057200</v>
      </c>
      <c r="D34" s="18">
        <f t="shared" ref="D34:K34" si="18">D35</f>
        <v>132150</v>
      </c>
      <c r="E34" s="18">
        <f t="shared" si="18"/>
        <v>132150</v>
      </c>
      <c r="F34" s="18">
        <v>132150</v>
      </c>
      <c r="G34" s="18">
        <v>132150</v>
      </c>
      <c r="H34" s="18">
        <f t="shared" si="18"/>
        <v>132150</v>
      </c>
      <c r="I34" s="18">
        <f t="shared" si="18"/>
        <v>132150</v>
      </c>
      <c r="J34" s="18">
        <f t="shared" si="18"/>
        <v>132150</v>
      </c>
      <c r="K34" s="18">
        <f t="shared" si="18"/>
        <v>132150</v>
      </c>
      <c r="L34" s="39" t="s">
        <v>30</v>
      </c>
      <c r="M34" s="2"/>
      <c r="N34" s="2"/>
      <c r="O34" s="2"/>
      <c r="P34" s="2"/>
    </row>
    <row r="35" spans="1:16" x14ac:dyDescent="0.2">
      <c r="A35" s="45">
        <v>22</v>
      </c>
      <c r="B35" s="14" t="s">
        <v>17</v>
      </c>
      <c r="C35" s="13">
        <f t="shared" si="12"/>
        <v>1057200</v>
      </c>
      <c r="D35" s="15">
        <f>132300-150</f>
        <v>132150</v>
      </c>
      <c r="E35" s="15">
        <v>132150</v>
      </c>
      <c r="F35" s="15">
        <v>132150</v>
      </c>
      <c r="G35" s="15">
        <v>132150</v>
      </c>
      <c r="H35" s="15">
        <v>132150</v>
      </c>
      <c r="I35" s="15">
        <v>132150</v>
      </c>
      <c r="J35" s="15">
        <v>132150</v>
      </c>
      <c r="K35" s="15">
        <v>132150</v>
      </c>
      <c r="L35" s="38"/>
      <c r="M35" s="2"/>
      <c r="N35" s="2"/>
      <c r="O35" s="2"/>
      <c r="P35" s="2"/>
    </row>
    <row r="36" spans="1:16" ht="71.25" customHeight="1" x14ac:dyDescent="0.2">
      <c r="A36" s="45">
        <v>23</v>
      </c>
      <c r="B36" s="10" t="s">
        <v>43</v>
      </c>
      <c r="C36" s="11">
        <f t="shared" si="12"/>
        <v>128292</v>
      </c>
      <c r="D36" s="11">
        <f t="shared" ref="D36:K36" si="19">D37</f>
        <v>16054</v>
      </c>
      <c r="E36" s="11">
        <f t="shared" si="19"/>
        <v>16034</v>
      </c>
      <c r="F36" s="11">
        <f t="shared" si="19"/>
        <v>16034</v>
      </c>
      <c r="G36" s="11">
        <f t="shared" si="19"/>
        <v>16034</v>
      </c>
      <c r="H36" s="11">
        <f t="shared" si="19"/>
        <v>16034</v>
      </c>
      <c r="I36" s="11">
        <f t="shared" si="19"/>
        <v>16034</v>
      </c>
      <c r="J36" s="11">
        <f t="shared" si="19"/>
        <v>16034</v>
      </c>
      <c r="K36" s="11">
        <f t="shared" si="19"/>
        <v>16034</v>
      </c>
      <c r="L36" s="37" t="s">
        <v>34</v>
      </c>
      <c r="M36" s="4">
        <v>2015</v>
      </c>
      <c r="N36" s="5">
        <v>2024</v>
      </c>
      <c r="O36" s="5" t="s">
        <v>24</v>
      </c>
      <c r="P36" s="5" t="s">
        <v>10</v>
      </c>
    </row>
    <row r="37" spans="1:16" x14ac:dyDescent="0.2">
      <c r="A37" s="45">
        <v>24</v>
      </c>
      <c r="B37" s="14" t="s">
        <v>17</v>
      </c>
      <c r="C37" s="13">
        <f t="shared" si="12"/>
        <v>128292</v>
      </c>
      <c r="D37" s="15">
        <f>16462-408</f>
        <v>16054</v>
      </c>
      <c r="E37" s="15">
        <v>16034</v>
      </c>
      <c r="F37" s="15">
        <v>16034</v>
      </c>
      <c r="G37" s="15">
        <v>16034</v>
      </c>
      <c r="H37" s="15">
        <v>16034</v>
      </c>
      <c r="I37" s="15">
        <v>16034</v>
      </c>
      <c r="J37" s="15">
        <v>16034</v>
      </c>
      <c r="K37" s="15">
        <v>16034</v>
      </c>
      <c r="L37" s="38" t="s">
        <v>20</v>
      </c>
      <c r="M37" s="2">
        <v>2015</v>
      </c>
      <c r="N37" s="2">
        <v>2024</v>
      </c>
      <c r="O37" s="2" t="s">
        <v>24</v>
      </c>
      <c r="P37" s="2" t="s">
        <v>10</v>
      </c>
    </row>
    <row r="38" spans="1:16" ht="12.75" customHeight="1" x14ac:dyDescent="0.2">
      <c r="A38" s="45">
        <v>25</v>
      </c>
      <c r="B38" s="56" t="s">
        <v>11</v>
      </c>
      <c r="C38" s="57"/>
      <c r="D38" s="57"/>
      <c r="E38" s="57"/>
      <c r="F38" s="57"/>
      <c r="G38" s="57"/>
      <c r="H38" s="57"/>
      <c r="I38" s="57"/>
      <c r="J38" s="57"/>
      <c r="K38" s="57"/>
      <c r="L38" s="58"/>
      <c r="M38" s="4">
        <v>2015</v>
      </c>
      <c r="N38" s="5">
        <v>2024</v>
      </c>
      <c r="O38" s="5" t="s">
        <v>24</v>
      </c>
      <c r="P38" s="5" t="s">
        <v>10</v>
      </c>
    </row>
    <row r="39" spans="1:16" ht="43.5" customHeight="1" x14ac:dyDescent="0.2">
      <c r="A39" s="45">
        <v>26</v>
      </c>
      <c r="B39" s="10" t="s">
        <v>15</v>
      </c>
      <c r="C39" s="11">
        <f>D39+E39+F39+G39+H39+I39+J39+K39</f>
        <v>6285031.879999999</v>
      </c>
      <c r="D39" s="11">
        <f t="shared" ref="D39:K39" si="20">D40+D41</f>
        <v>519000</v>
      </c>
      <c r="E39" s="11">
        <f t="shared" si="20"/>
        <v>823718.84</v>
      </c>
      <c r="F39" s="11">
        <f t="shared" si="20"/>
        <v>823718.84</v>
      </c>
      <c r="G39" s="11">
        <f t="shared" si="20"/>
        <v>823718.84</v>
      </c>
      <c r="H39" s="11">
        <f t="shared" si="20"/>
        <v>823718.84</v>
      </c>
      <c r="I39" s="11">
        <f t="shared" si="20"/>
        <v>823718.84</v>
      </c>
      <c r="J39" s="11">
        <f t="shared" si="20"/>
        <v>823718.84</v>
      </c>
      <c r="K39" s="11">
        <f t="shared" si="20"/>
        <v>823718.84</v>
      </c>
      <c r="L39" s="10" t="s">
        <v>20</v>
      </c>
      <c r="M39" s="4">
        <v>2015</v>
      </c>
      <c r="N39" s="5">
        <v>2024</v>
      </c>
      <c r="O39" s="5" t="s">
        <v>24</v>
      </c>
      <c r="P39" s="5" t="s">
        <v>10</v>
      </c>
    </row>
    <row r="40" spans="1:16" x14ac:dyDescent="0.2">
      <c r="A40" s="45">
        <v>27</v>
      </c>
      <c r="B40" s="12" t="s">
        <v>4</v>
      </c>
      <c r="C40" s="13">
        <f t="shared" ref="C40:C41" si="21">D40+E40+F40+G40+H40+I40+J40+K40</f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2" t="s">
        <v>20</v>
      </c>
      <c r="M40" s="6">
        <v>2015</v>
      </c>
      <c r="N40" s="7">
        <v>2024</v>
      </c>
      <c r="O40" s="7" t="s">
        <v>24</v>
      </c>
      <c r="P40" s="7" t="s">
        <v>10</v>
      </c>
    </row>
    <row r="41" spans="1:16" x14ac:dyDescent="0.2">
      <c r="A41" s="45">
        <v>28</v>
      </c>
      <c r="B41" s="12" t="s">
        <v>17</v>
      </c>
      <c r="C41" s="13">
        <f t="shared" si="21"/>
        <v>6285031.879999999</v>
      </c>
      <c r="D41" s="13">
        <f>D45</f>
        <v>519000</v>
      </c>
      <c r="E41" s="13">
        <f>E45</f>
        <v>823718.84</v>
      </c>
      <c r="F41" s="13">
        <f>F45</f>
        <v>823718.84</v>
      </c>
      <c r="G41" s="13">
        <f t="shared" ref="G41:K41" si="22">G45</f>
        <v>823718.84</v>
      </c>
      <c r="H41" s="13">
        <f>H45</f>
        <v>823718.84</v>
      </c>
      <c r="I41" s="13">
        <f t="shared" si="22"/>
        <v>823718.84</v>
      </c>
      <c r="J41" s="13">
        <f t="shared" si="22"/>
        <v>823718.84</v>
      </c>
      <c r="K41" s="13">
        <f t="shared" si="22"/>
        <v>823718.84</v>
      </c>
      <c r="L41" s="12" t="s">
        <v>20</v>
      </c>
      <c r="M41" s="6">
        <v>2015</v>
      </c>
      <c r="N41" s="7">
        <v>2024</v>
      </c>
      <c r="O41" s="7" t="s">
        <v>24</v>
      </c>
      <c r="P41" s="7" t="s">
        <v>10</v>
      </c>
    </row>
    <row r="42" spans="1:16" x14ac:dyDescent="0.2">
      <c r="A42" s="45">
        <v>29</v>
      </c>
      <c r="B42" s="53" t="s">
        <v>29</v>
      </c>
      <c r="C42" s="54"/>
      <c r="D42" s="54"/>
      <c r="E42" s="54"/>
      <c r="F42" s="54"/>
      <c r="G42" s="54"/>
      <c r="H42" s="54"/>
      <c r="I42" s="54"/>
      <c r="J42" s="54"/>
      <c r="K42" s="54"/>
      <c r="L42" s="55"/>
      <c r="M42" s="4">
        <v>2015</v>
      </c>
      <c r="N42" s="5">
        <v>2024</v>
      </c>
      <c r="O42" s="5" t="s">
        <v>24</v>
      </c>
      <c r="P42" s="5" t="s">
        <v>10</v>
      </c>
    </row>
    <row r="43" spans="1:16" ht="45" customHeight="1" x14ac:dyDescent="0.2">
      <c r="A43" s="45">
        <v>30</v>
      </c>
      <c r="B43" s="10" t="s">
        <v>13</v>
      </c>
      <c r="C43" s="11">
        <f>D43+E43+F43+G43+H43+I43+J43+K43</f>
        <v>6285031.879999999</v>
      </c>
      <c r="D43" s="11">
        <f t="shared" ref="D43:K43" si="23">D44+D45</f>
        <v>519000</v>
      </c>
      <c r="E43" s="11">
        <f t="shared" si="23"/>
        <v>823718.84</v>
      </c>
      <c r="F43" s="11">
        <f t="shared" si="23"/>
        <v>823718.84</v>
      </c>
      <c r="G43" s="11">
        <f t="shared" si="23"/>
        <v>823718.84</v>
      </c>
      <c r="H43" s="11">
        <f t="shared" si="23"/>
        <v>823718.84</v>
      </c>
      <c r="I43" s="11">
        <f t="shared" si="23"/>
        <v>823718.84</v>
      </c>
      <c r="J43" s="11">
        <f t="shared" si="23"/>
        <v>823718.84</v>
      </c>
      <c r="K43" s="11">
        <f t="shared" si="23"/>
        <v>823718.84</v>
      </c>
      <c r="L43" s="10" t="s">
        <v>20</v>
      </c>
      <c r="M43" s="4">
        <v>2015</v>
      </c>
      <c r="N43" s="5">
        <v>2024</v>
      </c>
      <c r="O43" s="5" t="s">
        <v>24</v>
      </c>
      <c r="P43" s="5" t="s">
        <v>10</v>
      </c>
    </row>
    <row r="44" spans="1:16" x14ac:dyDescent="0.2">
      <c r="A44" s="45">
        <v>31</v>
      </c>
      <c r="B44" s="12" t="s">
        <v>4</v>
      </c>
      <c r="C44" s="13">
        <f t="shared" ref="C44:C51" si="24">D44+E44+F44+G44+H44+I44+J44+K44</f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2" t="s">
        <v>20</v>
      </c>
      <c r="M44" s="6">
        <v>2015</v>
      </c>
      <c r="N44" s="7">
        <v>2024</v>
      </c>
      <c r="O44" s="7" t="s">
        <v>24</v>
      </c>
      <c r="P44" s="7" t="s">
        <v>10</v>
      </c>
    </row>
    <row r="45" spans="1:16" x14ac:dyDescent="0.2">
      <c r="A45" s="45">
        <v>32</v>
      </c>
      <c r="B45" s="12" t="s">
        <v>17</v>
      </c>
      <c r="C45" s="13">
        <f t="shared" si="24"/>
        <v>6285031.879999999</v>
      </c>
      <c r="D45" s="13">
        <f>D48+D51</f>
        <v>519000</v>
      </c>
      <c r="E45" s="13">
        <f t="shared" ref="E45:K45" si="25">E48+E51</f>
        <v>823718.84</v>
      </c>
      <c r="F45" s="13">
        <f t="shared" si="25"/>
        <v>823718.84</v>
      </c>
      <c r="G45" s="13">
        <f t="shared" si="25"/>
        <v>823718.84</v>
      </c>
      <c r="H45" s="13">
        <f t="shared" si="25"/>
        <v>823718.84</v>
      </c>
      <c r="I45" s="13">
        <f t="shared" si="25"/>
        <v>823718.84</v>
      </c>
      <c r="J45" s="13">
        <f t="shared" si="25"/>
        <v>823718.84</v>
      </c>
      <c r="K45" s="13">
        <f t="shared" si="25"/>
        <v>823718.84</v>
      </c>
      <c r="L45" s="12" t="s">
        <v>20</v>
      </c>
      <c r="M45" s="6">
        <v>2015</v>
      </c>
      <c r="N45" s="7">
        <v>2024</v>
      </c>
      <c r="O45" s="7" t="s">
        <v>24</v>
      </c>
      <c r="P45" s="7" t="s">
        <v>10</v>
      </c>
    </row>
    <row r="46" spans="1:16" ht="169.5" customHeight="1" x14ac:dyDescent="0.2">
      <c r="A46" s="45">
        <v>33</v>
      </c>
      <c r="B46" s="10" t="s">
        <v>44</v>
      </c>
      <c r="C46" s="11">
        <f t="shared" si="24"/>
        <v>4770031.88</v>
      </c>
      <c r="D46" s="11">
        <f t="shared" ref="D46:K46" si="26">D47+D48</f>
        <v>404000</v>
      </c>
      <c r="E46" s="11">
        <f t="shared" si="26"/>
        <v>623718.84</v>
      </c>
      <c r="F46" s="11">
        <f t="shared" si="26"/>
        <v>623718.84</v>
      </c>
      <c r="G46" s="11">
        <f t="shared" si="26"/>
        <v>623718.84</v>
      </c>
      <c r="H46" s="11">
        <f t="shared" si="26"/>
        <v>623718.84</v>
      </c>
      <c r="I46" s="11">
        <f t="shared" si="26"/>
        <v>623718.84</v>
      </c>
      <c r="J46" s="11">
        <f t="shared" si="26"/>
        <v>623718.84</v>
      </c>
      <c r="K46" s="11">
        <f t="shared" si="26"/>
        <v>623718.84</v>
      </c>
      <c r="L46" s="37" t="s">
        <v>52</v>
      </c>
      <c r="M46" s="4">
        <v>2015</v>
      </c>
      <c r="N46" s="5">
        <v>2024</v>
      </c>
      <c r="O46" s="5" t="s">
        <v>24</v>
      </c>
      <c r="P46" s="5" t="s">
        <v>10</v>
      </c>
    </row>
    <row r="47" spans="1:16" x14ac:dyDescent="0.2">
      <c r="A47" s="45">
        <v>34</v>
      </c>
      <c r="B47" s="14" t="s">
        <v>4</v>
      </c>
      <c r="C47" s="13">
        <f t="shared" si="24"/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38" t="s">
        <v>20</v>
      </c>
      <c r="M47" s="2">
        <v>2015</v>
      </c>
      <c r="N47" s="2">
        <v>2024</v>
      </c>
      <c r="O47" s="2" t="s">
        <v>24</v>
      </c>
      <c r="P47" s="2" t="s">
        <v>10</v>
      </c>
    </row>
    <row r="48" spans="1:16" x14ac:dyDescent="0.2">
      <c r="A48" s="45">
        <v>35</v>
      </c>
      <c r="B48" s="14" t="s">
        <v>17</v>
      </c>
      <c r="C48" s="13">
        <f t="shared" si="24"/>
        <v>4770031.88</v>
      </c>
      <c r="D48" s="15">
        <v>404000</v>
      </c>
      <c r="E48" s="15">
        <v>623718.84</v>
      </c>
      <c r="F48" s="15">
        <v>623718.84</v>
      </c>
      <c r="G48" s="15">
        <v>623718.84</v>
      </c>
      <c r="H48" s="15">
        <v>623718.84</v>
      </c>
      <c r="I48" s="15">
        <v>623718.84</v>
      </c>
      <c r="J48" s="15">
        <v>623718.84</v>
      </c>
      <c r="K48" s="15">
        <v>623718.84</v>
      </c>
      <c r="L48" s="38" t="s">
        <v>20</v>
      </c>
      <c r="M48" s="2">
        <v>2015</v>
      </c>
      <c r="N48" s="2">
        <v>2024</v>
      </c>
      <c r="O48" s="2" t="s">
        <v>24</v>
      </c>
      <c r="P48" s="2" t="s">
        <v>10</v>
      </c>
    </row>
    <row r="49" spans="1:16" ht="186.75" customHeight="1" x14ac:dyDescent="0.2">
      <c r="A49" s="45">
        <v>36</v>
      </c>
      <c r="B49" s="10" t="s">
        <v>45</v>
      </c>
      <c r="C49" s="11">
        <f t="shared" si="24"/>
        <v>1515000</v>
      </c>
      <c r="D49" s="11">
        <f t="shared" ref="D49" si="27">D50+D51</f>
        <v>115000</v>
      </c>
      <c r="E49" s="11">
        <f>E50+E51</f>
        <v>200000</v>
      </c>
      <c r="F49" s="11">
        <f>F50+F51</f>
        <v>200000</v>
      </c>
      <c r="G49" s="11">
        <f t="shared" ref="G49:K49" si="28">G50+G51</f>
        <v>200000</v>
      </c>
      <c r="H49" s="11">
        <f t="shared" si="28"/>
        <v>200000</v>
      </c>
      <c r="I49" s="11">
        <f t="shared" si="28"/>
        <v>200000</v>
      </c>
      <c r="J49" s="11">
        <f t="shared" si="28"/>
        <v>200000</v>
      </c>
      <c r="K49" s="11">
        <f t="shared" si="28"/>
        <v>200000</v>
      </c>
      <c r="L49" s="37" t="s">
        <v>41</v>
      </c>
      <c r="M49" s="4">
        <v>2015</v>
      </c>
      <c r="N49" s="5">
        <v>2024</v>
      </c>
      <c r="O49" s="5" t="s">
        <v>24</v>
      </c>
      <c r="P49" s="5" t="s">
        <v>10</v>
      </c>
    </row>
    <row r="50" spans="1:16" x14ac:dyDescent="0.2">
      <c r="A50" s="45">
        <v>37</v>
      </c>
      <c r="B50" s="14" t="s">
        <v>4</v>
      </c>
      <c r="C50" s="13">
        <f t="shared" si="24"/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38" t="s">
        <v>20</v>
      </c>
      <c r="M50" s="2">
        <v>2015</v>
      </c>
      <c r="N50" s="2">
        <v>2024</v>
      </c>
      <c r="O50" s="2" t="s">
        <v>24</v>
      </c>
      <c r="P50" s="2" t="s">
        <v>10</v>
      </c>
    </row>
    <row r="51" spans="1:16" x14ac:dyDescent="0.2">
      <c r="A51" s="45">
        <v>38</v>
      </c>
      <c r="B51" s="14" t="s">
        <v>17</v>
      </c>
      <c r="C51" s="13">
        <f t="shared" si="24"/>
        <v>1515000</v>
      </c>
      <c r="D51" s="15">
        <v>115000</v>
      </c>
      <c r="E51" s="15">
        <v>200000</v>
      </c>
      <c r="F51" s="15">
        <v>200000</v>
      </c>
      <c r="G51" s="15">
        <v>200000</v>
      </c>
      <c r="H51" s="15">
        <v>200000</v>
      </c>
      <c r="I51" s="15">
        <v>200000</v>
      </c>
      <c r="J51" s="15">
        <v>200000</v>
      </c>
      <c r="K51" s="15">
        <v>200000</v>
      </c>
      <c r="L51" s="16" t="s">
        <v>20</v>
      </c>
      <c r="M51" s="2">
        <v>2015</v>
      </c>
      <c r="N51" s="2">
        <v>2024</v>
      </c>
      <c r="O51" s="2" t="s">
        <v>24</v>
      </c>
      <c r="P51" s="2" t="s">
        <v>10</v>
      </c>
    </row>
    <row r="52" spans="1:16" ht="12.75" customHeight="1" x14ac:dyDescent="0.2">
      <c r="A52" s="45">
        <v>39</v>
      </c>
      <c r="B52" s="56" t="s">
        <v>1</v>
      </c>
      <c r="C52" s="57"/>
      <c r="D52" s="57"/>
      <c r="E52" s="57"/>
      <c r="F52" s="57"/>
      <c r="G52" s="57"/>
      <c r="H52" s="57"/>
      <c r="I52" s="57"/>
      <c r="J52" s="57"/>
      <c r="K52" s="57"/>
      <c r="L52" s="58"/>
      <c r="M52" s="4">
        <v>2015</v>
      </c>
      <c r="N52" s="5">
        <v>2024</v>
      </c>
      <c r="O52" s="5" t="s">
        <v>24</v>
      </c>
      <c r="P52" s="5" t="s">
        <v>10</v>
      </c>
    </row>
    <row r="53" spans="1:16" ht="48" customHeight="1" x14ac:dyDescent="0.2">
      <c r="A53" s="45">
        <v>40</v>
      </c>
      <c r="B53" s="10" t="s">
        <v>0</v>
      </c>
      <c r="C53" s="11">
        <f>D53+E53+F53+G53+H53+I53+J53+K53</f>
        <v>17302682.99000001</v>
      </c>
      <c r="D53" s="11">
        <f t="shared" ref="D53:K53" si="29">D54+D55</f>
        <v>16184449.99</v>
      </c>
      <c r="E53" s="11">
        <f t="shared" si="29"/>
        <v>656035.09</v>
      </c>
      <c r="F53" s="11">
        <f t="shared" si="29"/>
        <v>117506.46</v>
      </c>
      <c r="G53" s="11">
        <f t="shared" si="29"/>
        <v>117506.46</v>
      </c>
      <c r="H53" s="11">
        <f t="shared" si="29"/>
        <v>117506.46</v>
      </c>
      <c r="I53" s="11">
        <f t="shared" si="29"/>
        <v>36559.51</v>
      </c>
      <c r="J53" s="11">
        <f t="shared" si="29"/>
        <v>36559.51</v>
      </c>
      <c r="K53" s="11">
        <f t="shared" si="29"/>
        <v>36559.51</v>
      </c>
      <c r="L53" s="10" t="s">
        <v>20</v>
      </c>
      <c r="M53" s="4">
        <v>2015</v>
      </c>
      <c r="N53" s="5">
        <v>2024</v>
      </c>
      <c r="O53" s="5" t="s">
        <v>24</v>
      </c>
      <c r="P53" s="5" t="s">
        <v>10</v>
      </c>
    </row>
    <row r="54" spans="1:16" x14ac:dyDescent="0.2">
      <c r="A54" s="45">
        <v>41</v>
      </c>
      <c r="B54" s="12" t="s">
        <v>4</v>
      </c>
      <c r="C54" s="13">
        <f t="shared" ref="C54:C55" si="30">D54+E54+F54+G54+H54+I54+J54+K54</f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2" t="s">
        <v>20</v>
      </c>
      <c r="M54" s="6">
        <v>2015</v>
      </c>
      <c r="N54" s="7">
        <v>2024</v>
      </c>
      <c r="O54" s="7" t="s">
        <v>24</v>
      </c>
      <c r="P54" s="7" t="s">
        <v>10</v>
      </c>
    </row>
    <row r="55" spans="1:16" x14ac:dyDescent="0.2">
      <c r="A55" s="45">
        <v>42</v>
      </c>
      <c r="B55" s="12" t="s">
        <v>17</v>
      </c>
      <c r="C55" s="13">
        <f t="shared" si="30"/>
        <v>17302682.99000001</v>
      </c>
      <c r="D55" s="13">
        <f t="shared" ref="D55:K55" si="31">D59</f>
        <v>16184449.99</v>
      </c>
      <c r="E55" s="13">
        <f t="shared" si="31"/>
        <v>656035.09</v>
      </c>
      <c r="F55" s="13">
        <f t="shared" si="31"/>
        <v>117506.46</v>
      </c>
      <c r="G55" s="13">
        <f t="shared" si="31"/>
        <v>117506.46</v>
      </c>
      <c r="H55" s="13">
        <f t="shared" si="31"/>
        <v>117506.46</v>
      </c>
      <c r="I55" s="13">
        <f t="shared" si="31"/>
        <v>36559.51</v>
      </c>
      <c r="J55" s="13">
        <f t="shared" si="31"/>
        <v>36559.51</v>
      </c>
      <c r="K55" s="13">
        <f t="shared" si="31"/>
        <v>36559.51</v>
      </c>
      <c r="L55" s="12" t="s">
        <v>20</v>
      </c>
      <c r="M55" s="6">
        <v>2015</v>
      </c>
      <c r="N55" s="7">
        <v>2024</v>
      </c>
      <c r="O55" s="7" t="s">
        <v>24</v>
      </c>
      <c r="P55" s="7" t="s">
        <v>10</v>
      </c>
    </row>
    <row r="56" spans="1:16" x14ac:dyDescent="0.2">
      <c r="A56" s="45">
        <v>43</v>
      </c>
      <c r="B56" s="53" t="s">
        <v>29</v>
      </c>
      <c r="C56" s="54"/>
      <c r="D56" s="54"/>
      <c r="E56" s="54"/>
      <c r="F56" s="54"/>
      <c r="G56" s="54"/>
      <c r="H56" s="54"/>
      <c r="I56" s="54"/>
      <c r="J56" s="54"/>
      <c r="K56" s="54"/>
      <c r="L56" s="55"/>
      <c r="M56" s="4">
        <v>2015</v>
      </c>
      <c r="N56" s="5">
        <v>2024</v>
      </c>
      <c r="O56" s="5" t="s">
        <v>24</v>
      </c>
      <c r="P56" s="5" t="s">
        <v>10</v>
      </c>
    </row>
    <row r="57" spans="1:16" ht="44.25" customHeight="1" x14ac:dyDescent="0.2">
      <c r="A57" s="45">
        <v>44</v>
      </c>
      <c r="B57" s="10" t="s">
        <v>13</v>
      </c>
      <c r="C57" s="11">
        <f>D57+E57+F57+G57+H57+I57+J57+K57</f>
        <v>17302682.99000001</v>
      </c>
      <c r="D57" s="11">
        <f t="shared" ref="D57:K57" si="32">D58+D59</f>
        <v>16184449.99</v>
      </c>
      <c r="E57" s="11">
        <f t="shared" si="32"/>
        <v>656035.09</v>
      </c>
      <c r="F57" s="11">
        <f t="shared" si="32"/>
        <v>117506.46</v>
      </c>
      <c r="G57" s="11">
        <f t="shared" si="32"/>
        <v>117506.46</v>
      </c>
      <c r="H57" s="11">
        <f t="shared" si="32"/>
        <v>117506.46</v>
      </c>
      <c r="I57" s="11">
        <f t="shared" si="32"/>
        <v>36559.51</v>
      </c>
      <c r="J57" s="11">
        <f t="shared" si="32"/>
        <v>36559.51</v>
      </c>
      <c r="K57" s="11">
        <f t="shared" si="32"/>
        <v>36559.51</v>
      </c>
      <c r="L57" s="10" t="s">
        <v>20</v>
      </c>
      <c r="M57" s="4">
        <v>2015</v>
      </c>
      <c r="N57" s="5">
        <v>2024</v>
      </c>
      <c r="O57" s="5" t="s">
        <v>24</v>
      </c>
      <c r="P57" s="5" t="s">
        <v>10</v>
      </c>
    </row>
    <row r="58" spans="1:16" x14ac:dyDescent="0.2">
      <c r="A58" s="45">
        <v>45</v>
      </c>
      <c r="B58" s="12" t="s">
        <v>4</v>
      </c>
      <c r="C58" s="13">
        <f t="shared" ref="C58:C71" si="33">D58+E58+F58+G58+H58+I58+J58+K58</f>
        <v>0</v>
      </c>
      <c r="D58" s="13">
        <f>D61+D64+D67</f>
        <v>0</v>
      </c>
      <c r="E58" s="13">
        <f t="shared" ref="E58:K58" si="34">E61+E64+E67</f>
        <v>0</v>
      </c>
      <c r="F58" s="13">
        <f t="shared" si="34"/>
        <v>0</v>
      </c>
      <c r="G58" s="13">
        <f t="shared" si="34"/>
        <v>0</v>
      </c>
      <c r="H58" s="13">
        <f t="shared" si="34"/>
        <v>0</v>
      </c>
      <c r="I58" s="13">
        <f t="shared" si="34"/>
        <v>0</v>
      </c>
      <c r="J58" s="13">
        <f t="shared" si="34"/>
        <v>0</v>
      </c>
      <c r="K58" s="13">
        <f t="shared" si="34"/>
        <v>0</v>
      </c>
      <c r="L58" s="12" t="s">
        <v>20</v>
      </c>
      <c r="M58" s="6">
        <v>2015</v>
      </c>
      <c r="N58" s="7">
        <v>2024</v>
      </c>
      <c r="O58" s="7" t="s">
        <v>24</v>
      </c>
      <c r="P58" s="7" t="s">
        <v>10</v>
      </c>
    </row>
    <row r="59" spans="1:16" x14ac:dyDescent="0.2">
      <c r="A59" s="45">
        <v>46</v>
      </c>
      <c r="B59" s="12" t="s">
        <v>17</v>
      </c>
      <c r="C59" s="13">
        <f t="shared" si="33"/>
        <v>17302682.99000001</v>
      </c>
      <c r="D59" s="13">
        <f>D62+D65+D68+D69</f>
        <v>16184449.99</v>
      </c>
      <c r="E59" s="13">
        <f t="shared" ref="E59:K59" si="35">E62+E65+E68+E69</f>
        <v>656035.09</v>
      </c>
      <c r="F59" s="13">
        <f t="shared" si="35"/>
        <v>117506.46</v>
      </c>
      <c r="G59" s="13">
        <f t="shared" si="35"/>
        <v>117506.46</v>
      </c>
      <c r="H59" s="13">
        <f t="shared" si="35"/>
        <v>117506.46</v>
      </c>
      <c r="I59" s="13">
        <f t="shared" si="35"/>
        <v>36559.51</v>
      </c>
      <c r="J59" s="13">
        <f t="shared" si="35"/>
        <v>36559.51</v>
      </c>
      <c r="K59" s="13">
        <f t="shared" si="35"/>
        <v>36559.51</v>
      </c>
      <c r="L59" s="40" t="s">
        <v>20</v>
      </c>
      <c r="M59" s="6">
        <v>2015</v>
      </c>
      <c r="N59" s="7">
        <v>2024</v>
      </c>
      <c r="O59" s="7" t="s">
        <v>24</v>
      </c>
      <c r="P59" s="7" t="s">
        <v>10</v>
      </c>
    </row>
    <row r="60" spans="1:16" ht="234.75" customHeight="1" x14ac:dyDescent="0.2">
      <c r="A60" s="45">
        <v>47</v>
      </c>
      <c r="B60" s="10" t="s">
        <v>75</v>
      </c>
      <c r="C60" s="11">
        <f t="shared" si="33"/>
        <v>611922.49000000011</v>
      </c>
      <c r="D60" s="11">
        <f t="shared" ref="D60:K60" si="36">D61+D62</f>
        <v>36543</v>
      </c>
      <c r="E60" s="11">
        <f>E61+E62</f>
        <v>113181.58</v>
      </c>
      <c r="F60" s="11">
        <f t="shared" si="36"/>
        <v>117506.46</v>
      </c>
      <c r="G60" s="11">
        <f t="shared" si="36"/>
        <v>117506.46</v>
      </c>
      <c r="H60" s="11">
        <f t="shared" si="36"/>
        <v>117506.46</v>
      </c>
      <c r="I60" s="11">
        <f t="shared" si="36"/>
        <v>36559.51</v>
      </c>
      <c r="J60" s="11">
        <f t="shared" si="36"/>
        <v>36559.51</v>
      </c>
      <c r="K60" s="11">
        <f t="shared" si="36"/>
        <v>36559.51</v>
      </c>
      <c r="L60" s="37" t="s">
        <v>35</v>
      </c>
      <c r="M60" s="4">
        <v>2015</v>
      </c>
      <c r="N60" s="5">
        <v>2024</v>
      </c>
      <c r="O60" s="5" t="s">
        <v>24</v>
      </c>
      <c r="P60" s="5" t="s">
        <v>10</v>
      </c>
    </row>
    <row r="61" spans="1:16" x14ac:dyDescent="0.2">
      <c r="A61" s="45">
        <v>48</v>
      </c>
      <c r="B61" s="14" t="s">
        <v>4</v>
      </c>
      <c r="C61" s="13">
        <f t="shared" si="33"/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38" t="s">
        <v>20</v>
      </c>
      <c r="M61" s="2">
        <v>2015</v>
      </c>
      <c r="N61" s="2">
        <v>2024</v>
      </c>
      <c r="O61" s="2" t="s">
        <v>24</v>
      </c>
      <c r="P61" s="2" t="s">
        <v>10</v>
      </c>
    </row>
    <row r="62" spans="1:16" x14ac:dyDescent="0.2">
      <c r="A62" s="45">
        <v>49</v>
      </c>
      <c r="B62" s="14" t="s">
        <v>17</v>
      </c>
      <c r="C62" s="13">
        <f t="shared" si="33"/>
        <v>611922.49000000011</v>
      </c>
      <c r="D62" s="15">
        <f>36559.51-16.51</f>
        <v>36543</v>
      </c>
      <c r="E62" s="15">
        <v>113181.58</v>
      </c>
      <c r="F62" s="15">
        <v>117506.46</v>
      </c>
      <c r="G62" s="15">
        <v>117506.46</v>
      </c>
      <c r="H62" s="15">
        <v>117506.46</v>
      </c>
      <c r="I62" s="15">
        <v>36559.51</v>
      </c>
      <c r="J62" s="15">
        <v>36559.51</v>
      </c>
      <c r="K62" s="15">
        <v>36559.51</v>
      </c>
      <c r="L62" s="38" t="s">
        <v>20</v>
      </c>
      <c r="M62" s="2">
        <v>2015</v>
      </c>
      <c r="N62" s="2">
        <v>2024</v>
      </c>
      <c r="O62" s="2" t="s">
        <v>24</v>
      </c>
      <c r="P62" s="2" t="s">
        <v>10</v>
      </c>
    </row>
    <row r="63" spans="1:16" ht="94.5" customHeight="1" x14ac:dyDescent="0.2">
      <c r="A63" s="45">
        <v>50</v>
      </c>
      <c r="B63" s="19" t="s">
        <v>46</v>
      </c>
      <c r="C63" s="20">
        <f t="shared" si="33"/>
        <v>499545.51</v>
      </c>
      <c r="D63" s="20">
        <f t="shared" ref="D63:K63" si="37">D64+D65</f>
        <v>0</v>
      </c>
      <c r="E63" s="20">
        <f t="shared" si="37"/>
        <v>499545.51</v>
      </c>
      <c r="F63" s="20">
        <f t="shared" si="37"/>
        <v>0</v>
      </c>
      <c r="G63" s="20">
        <f t="shared" si="37"/>
        <v>0</v>
      </c>
      <c r="H63" s="20">
        <f t="shared" si="37"/>
        <v>0</v>
      </c>
      <c r="I63" s="20">
        <f t="shared" si="37"/>
        <v>0</v>
      </c>
      <c r="J63" s="20">
        <f t="shared" si="37"/>
        <v>0</v>
      </c>
      <c r="K63" s="20">
        <f t="shared" si="37"/>
        <v>0</v>
      </c>
      <c r="L63" s="39" t="s">
        <v>42</v>
      </c>
      <c r="M63" s="4">
        <v>2015</v>
      </c>
      <c r="N63" s="5">
        <v>2024</v>
      </c>
      <c r="O63" s="5" t="s">
        <v>24</v>
      </c>
      <c r="P63" s="5" t="s">
        <v>10</v>
      </c>
    </row>
    <row r="64" spans="1:16" x14ac:dyDescent="0.2">
      <c r="A64" s="45">
        <v>51</v>
      </c>
      <c r="B64" s="14" t="s">
        <v>4</v>
      </c>
      <c r="C64" s="13">
        <f t="shared" si="33"/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38" t="s">
        <v>20</v>
      </c>
      <c r="M64" s="2">
        <v>2015</v>
      </c>
      <c r="N64" s="2">
        <v>2024</v>
      </c>
      <c r="O64" s="2" t="s">
        <v>24</v>
      </c>
      <c r="P64" s="2" t="s">
        <v>10</v>
      </c>
    </row>
    <row r="65" spans="1:16" x14ac:dyDescent="0.2">
      <c r="A65" s="45">
        <v>52</v>
      </c>
      <c r="B65" s="14" t="s">
        <v>17</v>
      </c>
      <c r="C65" s="13">
        <f t="shared" si="33"/>
        <v>499545.51</v>
      </c>
      <c r="D65" s="15">
        <v>0</v>
      </c>
      <c r="E65" s="15">
        <v>499545.51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38" t="s">
        <v>20</v>
      </c>
      <c r="M65" s="2">
        <v>2015</v>
      </c>
      <c r="N65" s="2">
        <v>2024</v>
      </c>
      <c r="O65" s="2" t="s">
        <v>24</v>
      </c>
      <c r="P65" s="2" t="s">
        <v>10</v>
      </c>
    </row>
    <row r="66" spans="1:16" ht="103.5" customHeight="1" x14ac:dyDescent="0.2">
      <c r="A66" s="45">
        <v>53</v>
      </c>
      <c r="B66" s="10" t="s">
        <v>47</v>
      </c>
      <c r="C66" s="11">
        <f t="shared" si="33"/>
        <v>69276</v>
      </c>
      <c r="D66" s="11">
        <f t="shared" ref="D66:K66" si="38">D67+D68</f>
        <v>25968</v>
      </c>
      <c r="E66" s="11">
        <f t="shared" si="38"/>
        <v>43308</v>
      </c>
      <c r="F66" s="11">
        <f t="shared" si="38"/>
        <v>0</v>
      </c>
      <c r="G66" s="11">
        <f t="shared" si="38"/>
        <v>0</v>
      </c>
      <c r="H66" s="11">
        <f t="shared" si="38"/>
        <v>0</v>
      </c>
      <c r="I66" s="11">
        <f t="shared" si="38"/>
        <v>0</v>
      </c>
      <c r="J66" s="11">
        <f t="shared" si="38"/>
        <v>0</v>
      </c>
      <c r="K66" s="11">
        <f t="shared" si="38"/>
        <v>0</v>
      </c>
      <c r="L66" s="37" t="s">
        <v>36</v>
      </c>
      <c r="M66" s="4">
        <v>2015</v>
      </c>
      <c r="N66" s="5">
        <v>2024</v>
      </c>
      <c r="O66" s="5" t="s">
        <v>24</v>
      </c>
      <c r="P66" s="5" t="s">
        <v>10</v>
      </c>
    </row>
    <row r="67" spans="1:16" x14ac:dyDescent="0.2">
      <c r="A67" s="45">
        <v>54</v>
      </c>
      <c r="B67" s="14" t="s">
        <v>4</v>
      </c>
      <c r="C67" s="13">
        <f t="shared" si="33"/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38" t="s">
        <v>20</v>
      </c>
      <c r="M67" s="2">
        <v>2015</v>
      </c>
      <c r="N67" s="2">
        <v>2024</v>
      </c>
      <c r="O67" s="2" t="s">
        <v>24</v>
      </c>
      <c r="P67" s="2" t="s">
        <v>10</v>
      </c>
    </row>
    <row r="68" spans="1:16" x14ac:dyDescent="0.2">
      <c r="A68" s="45">
        <v>55</v>
      </c>
      <c r="B68" s="14" t="s">
        <v>17</v>
      </c>
      <c r="C68" s="13">
        <f t="shared" si="33"/>
        <v>69276</v>
      </c>
      <c r="D68" s="15">
        <f>26850.78-882.78</f>
        <v>25968</v>
      </c>
      <c r="E68" s="15">
        <v>43308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38" t="s">
        <v>20</v>
      </c>
      <c r="M68" s="2">
        <v>2015</v>
      </c>
      <c r="N68" s="2">
        <v>2024</v>
      </c>
      <c r="O68" s="2" t="s">
        <v>24</v>
      </c>
      <c r="P68" s="2" t="s">
        <v>10</v>
      </c>
    </row>
    <row r="69" spans="1:16" ht="162" customHeight="1" x14ac:dyDescent="0.2">
      <c r="A69" s="45">
        <v>56</v>
      </c>
      <c r="B69" s="19" t="s">
        <v>82</v>
      </c>
      <c r="C69" s="11">
        <f t="shared" si="33"/>
        <v>16121938.99</v>
      </c>
      <c r="D69" s="20">
        <v>16121938.99</v>
      </c>
      <c r="E69" s="20">
        <f t="shared" ref="E69:K69" si="39">E70+E71</f>
        <v>0</v>
      </c>
      <c r="F69" s="20">
        <f t="shared" si="39"/>
        <v>0</v>
      </c>
      <c r="G69" s="20">
        <f t="shared" si="39"/>
        <v>0</v>
      </c>
      <c r="H69" s="20">
        <f t="shared" si="39"/>
        <v>0</v>
      </c>
      <c r="I69" s="20">
        <f t="shared" si="39"/>
        <v>0</v>
      </c>
      <c r="J69" s="20">
        <f t="shared" si="39"/>
        <v>0</v>
      </c>
      <c r="K69" s="20">
        <f t="shared" si="39"/>
        <v>0</v>
      </c>
      <c r="L69" s="21" t="s">
        <v>37</v>
      </c>
      <c r="M69" s="2"/>
      <c r="N69" s="2"/>
      <c r="O69" s="2"/>
      <c r="P69" s="2"/>
    </row>
    <row r="70" spans="1:16" x14ac:dyDescent="0.2">
      <c r="A70" s="45">
        <v>57</v>
      </c>
      <c r="B70" s="16" t="s">
        <v>4</v>
      </c>
      <c r="C70" s="13">
        <f t="shared" si="33"/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41"/>
      <c r="M70" s="2"/>
      <c r="N70" s="2"/>
      <c r="O70" s="2"/>
      <c r="P70" s="2"/>
    </row>
    <row r="71" spans="1:16" x14ac:dyDescent="0.2">
      <c r="A71" s="45">
        <v>58</v>
      </c>
      <c r="B71" s="16" t="s">
        <v>17</v>
      </c>
      <c r="C71" s="13">
        <f t="shared" si="33"/>
        <v>16121938.99</v>
      </c>
      <c r="D71" s="23">
        <v>16121938.99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41"/>
      <c r="M71" s="2"/>
      <c r="N71" s="2"/>
      <c r="O71" s="2"/>
      <c r="P71" s="2"/>
    </row>
    <row r="72" spans="1:16" ht="12.75" customHeight="1" x14ac:dyDescent="0.2">
      <c r="A72" s="45">
        <v>59</v>
      </c>
      <c r="B72" s="56" t="s">
        <v>78</v>
      </c>
      <c r="C72" s="57"/>
      <c r="D72" s="57"/>
      <c r="E72" s="57"/>
      <c r="F72" s="57"/>
      <c r="G72" s="57"/>
      <c r="H72" s="57"/>
      <c r="I72" s="57"/>
      <c r="J72" s="57"/>
      <c r="K72" s="57"/>
      <c r="L72" s="58"/>
      <c r="M72" s="4">
        <v>2015</v>
      </c>
      <c r="N72" s="5">
        <v>2024</v>
      </c>
      <c r="O72" s="5" t="s">
        <v>24</v>
      </c>
      <c r="P72" s="5" t="s">
        <v>10</v>
      </c>
    </row>
    <row r="73" spans="1:16" ht="45.75" customHeight="1" x14ac:dyDescent="0.2">
      <c r="A73" s="45">
        <v>60</v>
      </c>
      <c r="B73" s="10" t="s">
        <v>23</v>
      </c>
      <c r="C73" s="11">
        <f>D73+E73+F73+G73+H73+I73+J73+K73</f>
        <v>5123400</v>
      </c>
      <c r="D73" s="11">
        <f t="shared" ref="D73:K73" si="40">D74+D75</f>
        <v>110000</v>
      </c>
      <c r="E73" s="11">
        <f t="shared" si="40"/>
        <v>1951633.33</v>
      </c>
      <c r="F73" s="11">
        <f t="shared" si="40"/>
        <v>3061766.67</v>
      </c>
      <c r="G73" s="11">
        <f t="shared" si="40"/>
        <v>0</v>
      </c>
      <c r="H73" s="11">
        <f t="shared" si="40"/>
        <v>0</v>
      </c>
      <c r="I73" s="11">
        <f t="shared" si="40"/>
        <v>0</v>
      </c>
      <c r="J73" s="11">
        <f t="shared" si="40"/>
        <v>0</v>
      </c>
      <c r="K73" s="11">
        <f t="shared" si="40"/>
        <v>0</v>
      </c>
      <c r="L73" s="10" t="s">
        <v>20</v>
      </c>
      <c r="M73" s="4">
        <v>2015</v>
      </c>
      <c r="N73" s="5">
        <v>2024</v>
      </c>
      <c r="O73" s="5" t="s">
        <v>24</v>
      </c>
      <c r="P73" s="5" t="s">
        <v>10</v>
      </c>
    </row>
    <row r="74" spans="1:16" x14ac:dyDescent="0.2">
      <c r="A74" s="45">
        <v>61</v>
      </c>
      <c r="B74" s="12" t="s">
        <v>4</v>
      </c>
      <c r="C74" s="13">
        <f t="shared" ref="C74" si="41">D74+E74+F74+G74+H74+I74+J74+K74</f>
        <v>0</v>
      </c>
      <c r="D74" s="13">
        <f t="shared" ref="D74:K74" si="42">D78</f>
        <v>0</v>
      </c>
      <c r="E74" s="13">
        <f t="shared" si="42"/>
        <v>0</v>
      </c>
      <c r="F74" s="13">
        <f t="shared" si="42"/>
        <v>0</v>
      </c>
      <c r="G74" s="13">
        <f t="shared" si="42"/>
        <v>0</v>
      </c>
      <c r="H74" s="13">
        <f t="shared" si="42"/>
        <v>0</v>
      </c>
      <c r="I74" s="13">
        <f t="shared" si="42"/>
        <v>0</v>
      </c>
      <c r="J74" s="13">
        <f t="shared" si="42"/>
        <v>0</v>
      </c>
      <c r="K74" s="13">
        <f t="shared" si="42"/>
        <v>0</v>
      </c>
      <c r="L74" s="12" t="s">
        <v>20</v>
      </c>
      <c r="M74" s="6">
        <v>2015</v>
      </c>
      <c r="N74" s="7">
        <v>2024</v>
      </c>
      <c r="O74" s="7" t="s">
        <v>24</v>
      </c>
      <c r="P74" s="7" t="s">
        <v>10</v>
      </c>
    </row>
    <row r="75" spans="1:16" x14ac:dyDescent="0.2">
      <c r="A75" s="45">
        <v>62</v>
      </c>
      <c r="B75" s="12" t="s">
        <v>17</v>
      </c>
      <c r="C75" s="13">
        <f>D75+E75+F75+G75+H75+I75+J75+K75</f>
        <v>5123400</v>
      </c>
      <c r="D75" s="13">
        <f t="shared" ref="D75:K75" si="43">D79</f>
        <v>110000</v>
      </c>
      <c r="E75" s="13">
        <f t="shared" si="43"/>
        <v>1951633.33</v>
      </c>
      <c r="F75" s="13">
        <f t="shared" si="43"/>
        <v>3061766.67</v>
      </c>
      <c r="G75" s="13">
        <f t="shared" si="43"/>
        <v>0</v>
      </c>
      <c r="H75" s="13">
        <f t="shared" si="43"/>
        <v>0</v>
      </c>
      <c r="I75" s="13">
        <f t="shared" si="43"/>
        <v>0</v>
      </c>
      <c r="J75" s="13">
        <f t="shared" si="43"/>
        <v>0</v>
      </c>
      <c r="K75" s="13">
        <f t="shared" si="43"/>
        <v>0</v>
      </c>
      <c r="L75" s="12" t="s">
        <v>20</v>
      </c>
      <c r="M75" s="6">
        <v>2015</v>
      </c>
      <c r="N75" s="7">
        <v>2024</v>
      </c>
      <c r="O75" s="7" t="s">
        <v>24</v>
      </c>
      <c r="P75" s="7" t="s">
        <v>10</v>
      </c>
    </row>
    <row r="76" spans="1:16" x14ac:dyDescent="0.2">
      <c r="A76" s="45">
        <v>63</v>
      </c>
      <c r="B76" s="53" t="s">
        <v>29</v>
      </c>
      <c r="C76" s="54"/>
      <c r="D76" s="54"/>
      <c r="E76" s="54"/>
      <c r="F76" s="54"/>
      <c r="G76" s="54"/>
      <c r="H76" s="54"/>
      <c r="I76" s="54"/>
      <c r="J76" s="54"/>
      <c r="K76" s="54"/>
      <c r="L76" s="55"/>
      <c r="M76" s="4">
        <v>2015</v>
      </c>
      <c r="N76" s="5">
        <v>2024</v>
      </c>
      <c r="O76" s="5" t="s">
        <v>24</v>
      </c>
      <c r="P76" s="5" t="s">
        <v>10</v>
      </c>
    </row>
    <row r="77" spans="1:16" ht="45.75" customHeight="1" x14ac:dyDescent="0.2">
      <c r="A77" s="45">
        <v>64</v>
      </c>
      <c r="B77" s="10" t="s">
        <v>13</v>
      </c>
      <c r="C77" s="11">
        <f>D77+E77+F77+G77+H77+I77+J77+K77</f>
        <v>5123400</v>
      </c>
      <c r="D77" s="11">
        <f t="shared" ref="D77:K77" si="44">D78+D79</f>
        <v>110000</v>
      </c>
      <c r="E77" s="11">
        <f t="shared" si="44"/>
        <v>1951633.33</v>
      </c>
      <c r="F77" s="11">
        <f t="shared" si="44"/>
        <v>3061766.67</v>
      </c>
      <c r="G77" s="11">
        <f t="shared" si="44"/>
        <v>0</v>
      </c>
      <c r="H77" s="11">
        <f t="shared" si="44"/>
        <v>0</v>
      </c>
      <c r="I77" s="11">
        <f t="shared" si="44"/>
        <v>0</v>
      </c>
      <c r="J77" s="11">
        <f t="shared" si="44"/>
        <v>0</v>
      </c>
      <c r="K77" s="11">
        <f t="shared" si="44"/>
        <v>0</v>
      </c>
      <c r="L77" s="10" t="s">
        <v>20</v>
      </c>
      <c r="M77" s="4">
        <v>2015</v>
      </c>
      <c r="N77" s="5">
        <v>2024</v>
      </c>
      <c r="O77" s="5" t="s">
        <v>24</v>
      </c>
      <c r="P77" s="5" t="s">
        <v>10</v>
      </c>
    </row>
    <row r="78" spans="1:16" x14ac:dyDescent="0.2">
      <c r="A78" s="45">
        <v>65</v>
      </c>
      <c r="B78" s="12" t="s">
        <v>4</v>
      </c>
      <c r="C78" s="13">
        <f t="shared" ref="C78:C89" si="45">D78+E78+F78+G78+H78+I78+J78+K78</f>
        <v>0</v>
      </c>
      <c r="D78" s="13">
        <f>D81</f>
        <v>0</v>
      </c>
      <c r="E78" s="13">
        <f t="shared" ref="E78:K78" si="46">E81</f>
        <v>0</v>
      </c>
      <c r="F78" s="13">
        <f t="shared" si="46"/>
        <v>0</v>
      </c>
      <c r="G78" s="13">
        <f t="shared" si="46"/>
        <v>0</v>
      </c>
      <c r="H78" s="13">
        <f t="shared" si="46"/>
        <v>0</v>
      </c>
      <c r="I78" s="13">
        <f t="shared" si="46"/>
        <v>0</v>
      </c>
      <c r="J78" s="13">
        <f t="shared" si="46"/>
        <v>0</v>
      </c>
      <c r="K78" s="13">
        <f t="shared" si="46"/>
        <v>0</v>
      </c>
      <c r="L78" s="12" t="s">
        <v>20</v>
      </c>
      <c r="M78" s="6">
        <v>2015</v>
      </c>
      <c r="N78" s="7">
        <v>2024</v>
      </c>
      <c r="O78" s="7" t="s">
        <v>24</v>
      </c>
      <c r="P78" s="7" t="s">
        <v>10</v>
      </c>
    </row>
    <row r="79" spans="1:16" x14ac:dyDescent="0.2">
      <c r="A79" s="45">
        <v>66</v>
      </c>
      <c r="B79" s="12" t="s">
        <v>17</v>
      </c>
      <c r="C79" s="13">
        <f>D79+E79+F79+G79+H79+I79+J79+K79</f>
        <v>5123400</v>
      </c>
      <c r="D79" s="13">
        <f t="shared" ref="D79:K79" si="47">D80+D86+D88</f>
        <v>110000</v>
      </c>
      <c r="E79" s="13">
        <f>E80+E86+E88+E83</f>
        <v>1951633.33</v>
      </c>
      <c r="F79" s="13">
        <f>F80+F86+F88+F85</f>
        <v>3061766.67</v>
      </c>
      <c r="G79" s="13">
        <f>G80+G86+G88+G83</f>
        <v>0</v>
      </c>
      <c r="H79" s="13">
        <f>H80+H86+H88+H83</f>
        <v>0</v>
      </c>
      <c r="I79" s="13">
        <f t="shared" si="47"/>
        <v>0</v>
      </c>
      <c r="J79" s="13">
        <f t="shared" si="47"/>
        <v>0</v>
      </c>
      <c r="K79" s="13">
        <f t="shared" si="47"/>
        <v>0</v>
      </c>
      <c r="L79" s="12" t="s">
        <v>20</v>
      </c>
      <c r="M79" s="6">
        <v>2015</v>
      </c>
      <c r="N79" s="7">
        <v>2024</v>
      </c>
      <c r="O79" s="7" t="s">
        <v>24</v>
      </c>
      <c r="P79" s="7" t="s">
        <v>10</v>
      </c>
    </row>
    <row r="80" spans="1:16" ht="119.25" customHeight="1" x14ac:dyDescent="0.2">
      <c r="A80" s="45">
        <v>67</v>
      </c>
      <c r="B80" s="10" t="s">
        <v>83</v>
      </c>
      <c r="C80" s="11">
        <f t="shared" si="45"/>
        <v>1108300</v>
      </c>
      <c r="D80" s="11">
        <f t="shared" ref="D80:K80" si="48">D81+D82</f>
        <v>0</v>
      </c>
      <c r="E80" s="11">
        <f>E81+E82</f>
        <v>1108300</v>
      </c>
      <c r="F80" s="11">
        <f t="shared" si="48"/>
        <v>0</v>
      </c>
      <c r="G80" s="11">
        <f t="shared" si="48"/>
        <v>0</v>
      </c>
      <c r="H80" s="11">
        <f t="shared" si="48"/>
        <v>0</v>
      </c>
      <c r="I80" s="11">
        <f t="shared" si="48"/>
        <v>0</v>
      </c>
      <c r="J80" s="11">
        <f t="shared" si="48"/>
        <v>0</v>
      </c>
      <c r="K80" s="11">
        <f t="shared" si="48"/>
        <v>0</v>
      </c>
      <c r="L80" s="37" t="s">
        <v>49</v>
      </c>
      <c r="M80" s="4">
        <v>2015</v>
      </c>
      <c r="N80" s="5">
        <v>2024</v>
      </c>
      <c r="O80" s="5" t="s">
        <v>24</v>
      </c>
      <c r="P80" s="5" t="s">
        <v>10</v>
      </c>
    </row>
    <row r="81" spans="1:16" x14ac:dyDescent="0.2">
      <c r="A81" s="45">
        <v>68</v>
      </c>
      <c r="B81" s="14" t="s">
        <v>4</v>
      </c>
      <c r="C81" s="13">
        <f t="shared" si="45"/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38" t="s">
        <v>20</v>
      </c>
      <c r="M81" s="2">
        <v>2015</v>
      </c>
      <c r="N81" s="2">
        <v>2024</v>
      </c>
      <c r="O81" s="2" t="s">
        <v>24</v>
      </c>
      <c r="P81" s="2" t="s">
        <v>10</v>
      </c>
    </row>
    <row r="82" spans="1:16" x14ac:dyDescent="0.2">
      <c r="A82" s="45">
        <v>69</v>
      </c>
      <c r="B82" s="14" t="s">
        <v>17</v>
      </c>
      <c r="C82" s="13">
        <f t="shared" si="45"/>
        <v>1108300</v>
      </c>
      <c r="D82" s="15">
        <v>0</v>
      </c>
      <c r="E82" s="15">
        <v>1108300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38" t="s">
        <v>20</v>
      </c>
      <c r="M82" s="2">
        <v>2015</v>
      </c>
      <c r="N82" s="2">
        <v>2024</v>
      </c>
      <c r="O82" s="2" t="s">
        <v>24</v>
      </c>
      <c r="P82" s="2" t="s">
        <v>10</v>
      </c>
    </row>
    <row r="83" spans="1:16" ht="102" x14ac:dyDescent="0.2">
      <c r="A83" s="45">
        <v>70</v>
      </c>
      <c r="B83" s="24" t="s">
        <v>84</v>
      </c>
      <c r="C83" s="11">
        <f t="shared" si="45"/>
        <v>1360000</v>
      </c>
      <c r="D83" s="18">
        <f>D84+D85</f>
        <v>0</v>
      </c>
      <c r="E83" s="18">
        <v>0</v>
      </c>
      <c r="F83" s="18">
        <f t="shared" ref="F83:K83" si="49">F84+F85</f>
        <v>1360000</v>
      </c>
      <c r="G83" s="18">
        <f t="shared" si="49"/>
        <v>0</v>
      </c>
      <c r="H83" s="18">
        <f t="shared" si="49"/>
        <v>0</v>
      </c>
      <c r="I83" s="18">
        <f t="shared" si="49"/>
        <v>0</v>
      </c>
      <c r="J83" s="18">
        <f t="shared" si="49"/>
        <v>0</v>
      </c>
      <c r="K83" s="18">
        <f t="shared" si="49"/>
        <v>0</v>
      </c>
      <c r="L83" s="39" t="s">
        <v>48</v>
      </c>
      <c r="M83" s="2"/>
      <c r="N83" s="2"/>
      <c r="O83" s="2"/>
      <c r="P83" s="2"/>
    </row>
    <row r="84" spans="1:16" x14ac:dyDescent="0.2">
      <c r="A84" s="45">
        <v>71</v>
      </c>
      <c r="B84" s="14" t="s">
        <v>4</v>
      </c>
      <c r="C84" s="13">
        <f t="shared" si="45"/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38"/>
      <c r="M84" s="2"/>
      <c r="N84" s="2"/>
      <c r="O84" s="2"/>
      <c r="P84" s="2"/>
    </row>
    <row r="85" spans="1:16" x14ac:dyDescent="0.2">
      <c r="A85" s="45">
        <v>72</v>
      </c>
      <c r="B85" s="14" t="s">
        <v>17</v>
      </c>
      <c r="C85" s="13">
        <f t="shared" si="45"/>
        <v>1360000</v>
      </c>
      <c r="D85" s="15">
        <v>0</v>
      </c>
      <c r="E85" s="15">
        <v>0</v>
      </c>
      <c r="F85" s="15">
        <v>1360000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38"/>
      <c r="M85" s="2"/>
      <c r="N85" s="2"/>
      <c r="O85" s="2"/>
      <c r="P85" s="2"/>
    </row>
    <row r="86" spans="1:16" ht="180" customHeight="1" x14ac:dyDescent="0.2">
      <c r="A86" s="45">
        <v>73</v>
      </c>
      <c r="B86" s="24" t="s">
        <v>85</v>
      </c>
      <c r="C86" s="11">
        <f t="shared" si="45"/>
        <v>953333.33</v>
      </c>
      <c r="D86" s="20">
        <f>D87</f>
        <v>110000</v>
      </c>
      <c r="E86" s="20">
        <f>E87</f>
        <v>843333.33</v>
      </c>
      <c r="F86" s="20">
        <f>F87</f>
        <v>0</v>
      </c>
      <c r="G86" s="20">
        <f t="shared" ref="G86:K86" si="50">G87</f>
        <v>0</v>
      </c>
      <c r="H86" s="20">
        <f>H87</f>
        <v>0</v>
      </c>
      <c r="I86" s="20">
        <f t="shared" si="50"/>
        <v>0</v>
      </c>
      <c r="J86" s="20">
        <f t="shared" si="50"/>
        <v>0</v>
      </c>
      <c r="K86" s="20">
        <f t="shared" si="50"/>
        <v>0</v>
      </c>
      <c r="L86" s="37" t="s">
        <v>53</v>
      </c>
      <c r="M86" s="2"/>
      <c r="N86" s="2"/>
      <c r="O86" s="2"/>
      <c r="P86" s="2"/>
    </row>
    <row r="87" spans="1:16" x14ac:dyDescent="0.2">
      <c r="A87" s="45">
        <v>74</v>
      </c>
      <c r="B87" s="25" t="s">
        <v>17</v>
      </c>
      <c r="C87" s="13">
        <f t="shared" si="45"/>
        <v>953333.33</v>
      </c>
      <c r="D87" s="26">
        <v>110000</v>
      </c>
      <c r="E87" s="27">
        <v>843333.33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42"/>
      <c r="M87" s="2"/>
      <c r="N87" s="2"/>
      <c r="O87" s="2"/>
      <c r="P87" s="2"/>
    </row>
    <row r="88" spans="1:16" ht="147" customHeight="1" x14ac:dyDescent="0.2">
      <c r="A88" s="45">
        <v>75</v>
      </c>
      <c r="B88" s="10" t="s">
        <v>86</v>
      </c>
      <c r="C88" s="11">
        <f t="shared" si="45"/>
        <v>1701766.67</v>
      </c>
      <c r="D88" s="11">
        <f t="shared" ref="D88:K88" si="51">D89</f>
        <v>0</v>
      </c>
      <c r="E88" s="11">
        <f t="shared" si="51"/>
        <v>0</v>
      </c>
      <c r="F88" s="11">
        <f t="shared" si="51"/>
        <v>1701766.67</v>
      </c>
      <c r="G88" s="11">
        <f t="shared" si="51"/>
        <v>0</v>
      </c>
      <c r="H88" s="11">
        <f t="shared" si="51"/>
        <v>0</v>
      </c>
      <c r="I88" s="11">
        <f t="shared" si="51"/>
        <v>0</v>
      </c>
      <c r="J88" s="11">
        <f t="shared" si="51"/>
        <v>0</v>
      </c>
      <c r="K88" s="11">
        <f t="shared" si="51"/>
        <v>0</v>
      </c>
      <c r="L88" s="37" t="s">
        <v>38</v>
      </c>
      <c r="M88" s="4">
        <v>2015</v>
      </c>
      <c r="N88" s="5">
        <v>2024</v>
      </c>
      <c r="O88" s="5" t="s">
        <v>24</v>
      </c>
      <c r="P88" s="5" t="s">
        <v>10</v>
      </c>
    </row>
    <row r="89" spans="1:16" x14ac:dyDescent="0.2">
      <c r="A89" s="45">
        <v>76</v>
      </c>
      <c r="B89" s="14" t="s">
        <v>17</v>
      </c>
      <c r="C89" s="13">
        <f t="shared" si="45"/>
        <v>1701766.67</v>
      </c>
      <c r="D89" s="15">
        <v>0</v>
      </c>
      <c r="E89" s="15">
        <v>0</v>
      </c>
      <c r="F89" s="15">
        <v>1701766.67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6" t="s">
        <v>20</v>
      </c>
      <c r="M89" s="2">
        <v>2015</v>
      </c>
      <c r="N89" s="2">
        <v>2024</v>
      </c>
      <c r="O89" s="2" t="s">
        <v>24</v>
      </c>
      <c r="P89" s="2" t="s">
        <v>10</v>
      </c>
    </row>
    <row r="90" spans="1:16" ht="32.25" customHeight="1" x14ac:dyDescent="0.2">
      <c r="A90" s="45">
        <v>77</v>
      </c>
      <c r="B90" s="56" t="s">
        <v>31</v>
      </c>
      <c r="C90" s="57"/>
      <c r="D90" s="57"/>
      <c r="E90" s="57"/>
      <c r="F90" s="57"/>
      <c r="G90" s="57"/>
      <c r="H90" s="57"/>
      <c r="I90" s="57"/>
      <c r="J90" s="57"/>
      <c r="K90" s="57"/>
      <c r="L90" s="58"/>
      <c r="M90" s="4">
        <v>2015</v>
      </c>
      <c r="N90" s="5">
        <v>2024</v>
      </c>
      <c r="O90" s="5" t="s">
        <v>24</v>
      </c>
      <c r="P90" s="5" t="s">
        <v>10</v>
      </c>
    </row>
    <row r="91" spans="1:16" ht="46.5" customHeight="1" x14ac:dyDescent="0.2">
      <c r="A91" s="45">
        <v>78</v>
      </c>
      <c r="B91" s="10" t="s">
        <v>5</v>
      </c>
      <c r="C91" s="11">
        <f>D91+E91+F91+G91+H91+I91+J91+K91</f>
        <v>44115745.189999983</v>
      </c>
      <c r="D91" s="11">
        <f>D92+D93</f>
        <v>4458078.7699999996</v>
      </c>
      <c r="E91" s="11">
        <f>E92+E93</f>
        <v>5012823.04</v>
      </c>
      <c r="F91" s="11">
        <f t="shared" ref="F91:K91" si="52">F92</f>
        <v>7555543.8099999996</v>
      </c>
      <c r="G91" s="11">
        <f t="shared" si="52"/>
        <v>7147471.1299999999</v>
      </c>
      <c r="H91" s="11">
        <f t="shared" si="52"/>
        <v>7147471.1299999999</v>
      </c>
      <c r="I91" s="11">
        <f t="shared" si="52"/>
        <v>4264785.7699999996</v>
      </c>
      <c r="J91" s="11">
        <f t="shared" si="52"/>
        <v>4264785.7699999996</v>
      </c>
      <c r="K91" s="11">
        <f t="shared" si="52"/>
        <v>4264785.7699999996</v>
      </c>
      <c r="L91" s="10" t="s">
        <v>20</v>
      </c>
      <c r="M91" s="4">
        <v>2015</v>
      </c>
      <c r="N91" s="5">
        <v>2024</v>
      </c>
      <c r="O91" s="5" t="s">
        <v>24</v>
      </c>
      <c r="P91" s="5" t="s">
        <v>10</v>
      </c>
    </row>
    <row r="92" spans="1:16" x14ac:dyDescent="0.2">
      <c r="A92" s="45">
        <v>79</v>
      </c>
      <c r="B92" s="12" t="s">
        <v>17</v>
      </c>
      <c r="C92" s="13">
        <f>D92+E92+F92+G92+H92+I92+J92+K92</f>
        <v>44044309.159999996</v>
      </c>
      <c r="D92" s="13">
        <f>D96</f>
        <v>4442261.68</v>
      </c>
      <c r="E92" s="13">
        <f>E96</f>
        <v>4957204.0999999996</v>
      </c>
      <c r="F92" s="13">
        <f t="shared" ref="F92:K92" si="53">F95</f>
        <v>7555543.8099999996</v>
      </c>
      <c r="G92" s="13">
        <f t="shared" si="53"/>
        <v>7147471.1299999999</v>
      </c>
      <c r="H92" s="13">
        <f t="shared" si="53"/>
        <v>7147471.1299999999</v>
      </c>
      <c r="I92" s="13">
        <f t="shared" si="53"/>
        <v>4264785.7699999996</v>
      </c>
      <c r="J92" s="13">
        <f t="shared" si="53"/>
        <v>4264785.7699999996</v>
      </c>
      <c r="K92" s="13">
        <f t="shared" si="53"/>
        <v>4264785.7699999996</v>
      </c>
      <c r="L92" s="12" t="s">
        <v>20</v>
      </c>
      <c r="M92" s="6">
        <v>2015</v>
      </c>
      <c r="N92" s="7">
        <v>2024</v>
      </c>
      <c r="O92" s="7" t="s">
        <v>24</v>
      </c>
      <c r="P92" s="7" t="s">
        <v>10</v>
      </c>
    </row>
    <row r="93" spans="1:16" x14ac:dyDescent="0.2">
      <c r="A93" s="45">
        <v>80</v>
      </c>
      <c r="B93" s="12" t="s">
        <v>4</v>
      </c>
      <c r="C93" s="13">
        <f>C97</f>
        <v>71436.03</v>
      </c>
      <c r="D93" s="13">
        <f>D97</f>
        <v>15817.09</v>
      </c>
      <c r="E93" s="27">
        <f>E97</f>
        <v>55618.94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12"/>
      <c r="M93" s="6"/>
      <c r="N93" s="7"/>
      <c r="O93" s="7"/>
      <c r="P93" s="7"/>
    </row>
    <row r="94" spans="1:16" x14ac:dyDescent="0.2">
      <c r="A94" s="45">
        <v>81</v>
      </c>
      <c r="B94" s="53" t="s">
        <v>29</v>
      </c>
      <c r="C94" s="54"/>
      <c r="D94" s="54"/>
      <c r="E94" s="54"/>
      <c r="F94" s="54"/>
      <c r="G94" s="54"/>
      <c r="H94" s="54"/>
      <c r="I94" s="54"/>
      <c r="J94" s="54"/>
      <c r="K94" s="54"/>
      <c r="L94" s="55"/>
      <c r="M94" s="4">
        <v>2015</v>
      </c>
      <c r="N94" s="5">
        <v>2024</v>
      </c>
      <c r="O94" s="5" t="s">
        <v>24</v>
      </c>
      <c r="P94" s="5" t="s">
        <v>10</v>
      </c>
    </row>
    <row r="95" spans="1:16" ht="46.5" customHeight="1" x14ac:dyDescent="0.2">
      <c r="A95" s="45">
        <v>82</v>
      </c>
      <c r="B95" s="10" t="s">
        <v>13</v>
      </c>
      <c r="C95" s="11">
        <f>D95+E95+F95+G95+H95+I95+J95+K95</f>
        <v>44115745.189999983</v>
      </c>
      <c r="D95" s="11">
        <f>D96+D97</f>
        <v>4458078.7699999996</v>
      </c>
      <c r="E95" s="11">
        <f>E96+E97</f>
        <v>5012823.04</v>
      </c>
      <c r="F95" s="11">
        <f t="shared" ref="F95:K95" si="54">F96</f>
        <v>7555543.8099999996</v>
      </c>
      <c r="G95" s="11">
        <f t="shared" si="54"/>
        <v>7147471.1299999999</v>
      </c>
      <c r="H95" s="11">
        <f t="shared" si="54"/>
        <v>7147471.1299999999</v>
      </c>
      <c r="I95" s="11">
        <f t="shared" si="54"/>
        <v>4264785.7699999996</v>
      </c>
      <c r="J95" s="11">
        <f t="shared" si="54"/>
        <v>4264785.7699999996</v>
      </c>
      <c r="K95" s="11">
        <f t="shared" si="54"/>
        <v>4264785.7699999996</v>
      </c>
      <c r="L95" s="10" t="s">
        <v>20</v>
      </c>
      <c r="M95" s="4">
        <v>2015</v>
      </c>
      <c r="N95" s="5">
        <v>2024</v>
      </c>
      <c r="O95" s="5" t="s">
        <v>24</v>
      </c>
      <c r="P95" s="5" t="s">
        <v>10</v>
      </c>
    </row>
    <row r="96" spans="1:16" x14ac:dyDescent="0.2">
      <c r="A96" s="45">
        <v>83</v>
      </c>
      <c r="B96" s="12" t="s">
        <v>17</v>
      </c>
      <c r="C96" s="13">
        <f t="shared" ref="C96:C98" si="55">D96+E96+F96+G96+H96+I96+J96+K96</f>
        <v>44044309.159999996</v>
      </c>
      <c r="D96" s="13">
        <f>D99</f>
        <v>4442261.68</v>
      </c>
      <c r="E96" s="13">
        <f>E99</f>
        <v>4957204.0999999996</v>
      </c>
      <c r="F96" s="13">
        <f t="shared" ref="F96:K96" si="56">F98</f>
        <v>7555543.8099999996</v>
      </c>
      <c r="G96" s="13">
        <f t="shared" si="56"/>
        <v>7147471.1299999999</v>
      </c>
      <c r="H96" s="13">
        <f t="shared" si="56"/>
        <v>7147471.1299999999</v>
      </c>
      <c r="I96" s="13">
        <f t="shared" si="56"/>
        <v>4264785.7699999996</v>
      </c>
      <c r="J96" s="13">
        <f t="shared" si="56"/>
        <v>4264785.7699999996</v>
      </c>
      <c r="K96" s="13">
        <f t="shared" si="56"/>
        <v>4264785.7699999996</v>
      </c>
      <c r="L96" s="12" t="s">
        <v>20</v>
      </c>
      <c r="M96" s="6">
        <v>2015</v>
      </c>
      <c r="N96" s="7">
        <v>2024</v>
      </c>
      <c r="O96" s="7" t="s">
        <v>24</v>
      </c>
      <c r="P96" s="7" t="s">
        <v>10</v>
      </c>
    </row>
    <row r="97" spans="1:16" x14ac:dyDescent="0.2">
      <c r="A97" s="45">
        <v>84</v>
      </c>
      <c r="B97" s="12" t="s">
        <v>4</v>
      </c>
      <c r="C97" s="13">
        <f>D97+E97</f>
        <v>71436.03</v>
      </c>
      <c r="D97" s="13">
        <f>D100</f>
        <v>15817.09</v>
      </c>
      <c r="E97" s="27">
        <f>E100</f>
        <v>55618.94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12"/>
      <c r="M97" s="6"/>
      <c r="N97" s="7"/>
      <c r="O97" s="7"/>
      <c r="P97" s="7"/>
    </row>
    <row r="98" spans="1:16" ht="75.75" customHeight="1" x14ac:dyDescent="0.2">
      <c r="A98" s="45">
        <v>85</v>
      </c>
      <c r="B98" s="10" t="s">
        <v>87</v>
      </c>
      <c r="C98" s="11">
        <f t="shared" si="55"/>
        <v>44115745.189999983</v>
      </c>
      <c r="D98" s="11">
        <f>D99+D100</f>
        <v>4458078.7699999996</v>
      </c>
      <c r="E98" s="11">
        <f>E99+E100</f>
        <v>5012823.04</v>
      </c>
      <c r="F98" s="11">
        <f t="shared" ref="F98:K98" si="57">F99</f>
        <v>7555543.8099999996</v>
      </c>
      <c r="G98" s="11">
        <f t="shared" si="57"/>
        <v>7147471.1299999999</v>
      </c>
      <c r="H98" s="11">
        <f t="shared" si="57"/>
        <v>7147471.1299999999</v>
      </c>
      <c r="I98" s="11">
        <f t="shared" si="57"/>
        <v>4264785.7699999996</v>
      </c>
      <c r="J98" s="11">
        <f t="shared" si="57"/>
        <v>4264785.7699999996</v>
      </c>
      <c r="K98" s="11">
        <f t="shared" si="57"/>
        <v>4264785.7699999996</v>
      </c>
      <c r="L98" s="37" t="s">
        <v>54</v>
      </c>
      <c r="M98" s="4">
        <v>2015</v>
      </c>
      <c r="N98" s="5">
        <v>2024</v>
      </c>
      <c r="O98" s="5" t="s">
        <v>24</v>
      </c>
      <c r="P98" s="5" t="s">
        <v>10</v>
      </c>
    </row>
    <row r="99" spans="1:16" x14ac:dyDescent="0.2">
      <c r="A99" s="45">
        <v>86</v>
      </c>
      <c r="B99" s="14" t="s">
        <v>17</v>
      </c>
      <c r="C99" s="13">
        <f>D99+E99+F99+G99+H99+I99+J99+K99</f>
        <v>44044309.159999996</v>
      </c>
      <c r="D99" s="15">
        <v>4442261.68</v>
      </c>
      <c r="E99" s="15">
        <v>4957204.0999999996</v>
      </c>
      <c r="F99" s="15">
        <v>7555543.8099999996</v>
      </c>
      <c r="G99" s="15">
        <v>7147471.1299999999</v>
      </c>
      <c r="H99" s="15">
        <v>7147471.1299999999</v>
      </c>
      <c r="I99" s="15">
        <v>4264785.7699999996</v>
      </c>
      <c r="J99" s="15">
        <v>4264785.7699999996</v>
      </c>
      <c r="K99" s="15">
        <v>4264785.7699999996</v>
      </c>
      <c r="L99" s="16" t="s">
        <v>20</v>
      </c>
      <c r="M99" s="2">
        <v>2015</v>
      </c>
      <c r="N99" s="2">
        <v>2024</v>
      </c>
      <c r="O99" s="2" t="s">
        <v>24</v>
      </c>
      <c r="P99" s="2" t="s">
        <v>10</v>
      </c>
    </row>
    <row r="100" spans="1:16" x14ac:dyDescent="0.2">
      <c r="A100" s="45">
        <v>87</v>
      </c>
      <c r="B100" s="16" t="s">
        <v>4</v>
      </c>
      <c r="C100" s="13">
        <f>D100+E100</f>
        <v>71436.03</v>
      </c>
      <c r="D100" s="27">
        <v>15817.09</v>
      </c>
      <c r="E100" s="27">
        <v>55618.94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16"/>
      <c r="M100" s="2"/>
      <c r="N100" s="2"/>
      <c r="O100" s="2"/>
      <c r="P100" s="2"/>
    </row>
    <row r="101" spans="1:16" ht="12.75" customHeight="1" x14ac:dyDescent="0.2">
      <c r="A101" s="45">
        <v>88</v>
      </c>
      <c r="B101" s="56" t="s">
        <v>19</v>
      </c>
      <c r="C101" s="57"/>
      <c r="D101" s="57"/>
      <c r="E101" s="57"/>
      <c r="F101" s="57"/>
      <c r="G101" s="57"/>
      <c r="H101" s="57"/>
      <c r="I101" s="57"/>
      <c r="J101" s="57"/>
      <c r="K101" s="57"/>
      <c r="L101" s="58"/>
      <c r="M101" s="4">
        <v>2015</v>
      </c>
      <c r="N101" s="5">
        <v>2024</v>
      </c>
      <c r="O101" s="5" t="s">
        <v>24</v>
      </c>
      <c r="P101" s="5" t="s">
        <v>10</v>
      </c>
    </row>
    <row r="102" spans="1:16" ht="45" customHeight="1" x14ac:dyDescent="0.2">
      <c r="A102" s="45">
        <v>89</v>
      </c>
      <c r="B102" s="10" t="s">
        <v>22</v>
      </c>
      <c r="C102" s="11">
        <f>D102+E102+F102+G102+H102+I102+J102+K102</f>
        <v>13863634.060000002</v>
      </c>
      <c r="D102" s="11">
        <f t="shared" ref="D102:K102" si="58">D103</f>
        <v>1514489.31</v>
      </c>
      <c r="E102" s="11">
        <f t="shared" si="58"/>
        <v>1721526.19</v>
      </c>
      <c r="F102" s="11">
        <f t="shared" si="58"/>
        <v>1737032</v>
      </c>
      <c r="G102" s="11">
        <f t="shared" si="58"/>
        <v>1768514</v>
      </c>
      <c r="H102" s="11">
        <f t="shared" si="58"/>
        <v>1801254.2</v>
      </c>
      <c r="I102" s="11">
        <f t="shared" si="58"/>
        <v>1773606.12</v>
      </c>
      <c r="J102" s="11">
        <f t="shared" si="58"/>
        <v>1773606.12</v>
      </c>
      <c r="K102" s="11">
        <f t="shared" si="58"/>
        <v>1773606.12</v>
      </c>
      <c r="L102" s="10" t="s">
        <v>20</v>
      </c>
      <c r="M102" s="4">
        <v>2015</v>
      </c>
      <c r="N102" s="5">
        <v>2024</v>
      </c>
      <c r="O102" s="5" t="s">
        <v>24</v>
      </c>
      <c r="P102" s="5" t="s">
        <v>10</v>
      </c>
    </row>
    <row r="103" spans="1:16" x14ac:dyDescent="0.2">
      <c r="A103" s="45">
        <v>90</v>
      </c>
      <c r="B103" s="12" t="s">
        <v>17</v>
      </c>
      <c r="C103" s="13">
        <f>D103+E103+F103+G103+H103+I103+J103+K103</f>
        <v>13863634.060000002</v>
      </c>
      <c r="D103" s="13">
        <f t="shared" ref="D103:E103" si="59">D105</f>
        <v>1514489.31</v>
      </c>
      <c r="E103" s="13">
        <f t="shared" si="59"/>
        <v>1721526.19</v>
      </c>
      <c r="F103" s="13">
        <f>F105</f>
        <v>1737032</v>
      </c>
      <c r="G103" s="13">
        <f t="shared" ref="G103:K103" si="60">G105</f>
        <v>1768514</v>
      </c>
      <c r="H103" s="13">
        <f t="shared" si="60"/>
        <v>1801254.2</v>
      </c>
      <c r="I103" s="13">
        <f t="shared" si="60"/>
        <v>1773606.12</v>
      </c>
      <c r="J103" s="13">
        <f t="shared" si="60"/>
        <v>1773606.12</v>
      </c>
      <c r="K103" s="13">
        <f t="shared" si="60"/>
        <v>1773606.12</v>
      </c>
      <c r="L103" s="12" t="s">
        <v>20</v>
      </c>
      <c r="M103" s="6">
        <v>2015</v>
      </c>
      <c r="N103" s="7">
        <v>2024</v>
      </c>
      <c r="O103" s="7" t="s">
        <v>24</v>
      </c>
      <c r="P103" s="7" t="s">
        <v>10</v>
      </c>
    </row>
    <row r="104" spans="1:16" x14ac:dyDescent="0.2">
      <c r="A104" s="45">
        <v>91</v>
      </c>
      <c r="B104" s="53" t="s">
        <v>29</v>
      </c>
      <c r="C104" s="54"/>
      <c r="D104" s="54"/>
      <c r="E104" s="54"/>
      <c r="F104" s="54"/>
      <c r="G104" s="54"/>
      <c r="H104" s="54"/>
      <c r="I104" s="54"/>
      <c r="J104" s="54"/>
      <c r="K104" s="54"/>
      <c r="L104" s="55"/>
      <c r="M104" s="4">
        <v>2015</v>
      </c>
      <c r="N104" s="5">
        <v>2024</v>
      </c>
      <c r="O104" s="5" t="s">
        <v>24</v>
      </c>
      <c r="P104" s="5" t="s">
        <v>10</v>
      </c>
    </row>
    <row r="105" spans="1:16" ht="45" customHeight="1" x14ac:dyDescent="0.2">
      <c r="A105" s="45">
        <v>92</v>
      </c>
      <c r="B105" s="10" t="s">
        <v>13</v>
      </c>
      <c r="C105" s="11">
        <f>D105+E105+F105+G105+H105+I105+J105+K105</f>
        <v>13863634.060000002</v>
      </c>
      <c r="D105" s="11">
        <f t="shared" ref="D105:K105" si="61">D106</f>
        <v>1514489.31</v>
      </c>
      <c r="E105" s="11">
        <f t="shared" si="61"/>
        <v>1721526.19</v>
      </c>
      <c r="F105" s="11">
        <f t="shared" si="61"/>
        <v>1737032</v>
      </c>
      <c r="G105" s="11">
        <f t="shared" si="61"/>
        <v>1768514</v>
      </c>
      <c r="H105" s="11">
        <f t="shared" si="61"/>
        <v>1801254.2</v>
      </c>
      <c r="I105" s="11">
        <f t="shared" si="61"/>
        <v>1773606.12</v>
      </c>
      <c r="J105" s="11">
        <f t="shared" si="61"/>
        <v>1773606.12</v>
      </c>
      <c r="K105" s="11">
        <f t="shared" si="61"/>
        <v>1773606.12</v>
      </c>
      <c r="L105" s="10" t="s">
        <v>20</v>
      </c>
      <c r="M105" s="4">
        <v>2015</v>
      </c>
      <c r="N105" s="5">
        <v>2024</v>
      </c>
      <c r="O105" s="5" t="s">
        <v>24</v>
      </c>
      <c r="P105" s="5" t="s">
        <v>10</v>
      </c>
    </row>
    <row r="106" spans="1:16" x14ac:dyDescent="0.2">
      <c r="A106" s="45">
        <v>93</v>
      </c>
      <c r="B106" s="12" t="s">
        <v>17</v>
      </c>
      <c r="C106" s="13">
        <f t="shared" ref="C106:C110" si="62">D106+E106+F106+G106+H106+I106+J106+K106</f>
        <v>13863634.060000002</v>
      </c>
      <c r="D106" s="13">
        <f>D107+D109+D112</f>
        <v>1514489.31</v>
      </c>
      <c r="E106" s="13">
        <f>E107+E109+E112</f>
        <v>1721526.19</v>
      </c>
      <c r="F106" s="13">
        <f>F107+F109+F112</f>
        <v>1737032</v>
      </c>
      <c r="G106" s="13">
        <f>G107+G109+G112</f>
        <v>1768514</v>
      </c>
      <c r="H106" s="13">
        <f t="shared" ref="H106:K106" si="63">H107+H109+H112</f>
        <v>1801254.2</v>
      </c>
      <c r="I106" s="13">
        <f t="shared" si="63"/>
        <v>1773606.12</v>
      </c>
      <c r="J106" s="13">
        <f t="shared" si="63"/>
        <v>1773606.12</v>
      </c>
      <c r="K106" s="13">
        <f t="shared" si="63"/>
        <v>1773606.12</v>
      </c>
      <c r="L106" s="12" t="s">
        <v>20</v>
      </c>
      <c r="M106" s="6">
        <v>2015</v>
      </c>
      <c r="N106" s="7">
        <v>2024</v>
      </c>
      <c r="O106" s="7" t="s">
        <v>24</v>
      </c>
      <c r="P106" s="7" t="s">
        <v>10</v>
      </c>
    </row>
    <row r="107" spans="1:16" ht="201" customHeight="1" x14ac:dyDescent="0.2">
      <c r="A107" s="45">
        <v>94</v>
      </c>
      <c r="B107" s="10" t="s">
        <v>88</v>
      </c>
      <c r="C107" s="11">
        <f t="shared" si="62"/>
        <v>6393634.0600000005</v>
      </c>
      <c r="D107" s="11">
        <f t="shared" ref="D107:K107" si="64">D108</f>
        <v>704489.30999999994</v>
      </c>
      <c r="E107" s="11">
        <f t="shared" si="64"/>
        <v>761526.19</v>
      </c>
      <c r="F107" s="11">
        <f t="shared" si="64"/>
        <v>787032</v>
      </c>
      <c r="G107" s="11">
        <f t="shared" si="64"/>
        <v>818514</v>
      </c>
      <c r="H107" s="11">
        <f t="shared" si="64"/>
        <v>851254.2</v>
      </c>
      <c r="I107" s="11">
        <f t="shared" si="64"/>
        <v>823606.12</v>
      </c>
      <c r="J107" s="11">
        <f t="shared" si="64"/>
        <v>823606.12</v>
      </c>
      <c r="K107" s="11">
        <f t="shared" si="64"/>
        <v>823606.12</v>
      </c>
      <c r="L107" s="37" t="s">
        <v>55</v>
      </c>
      <c r="M107" s="4">
        <v>2015</v>
      </c>
      <c r="N107" s="5">
        <v>2024</v>
      </c>
      <c r="O107" s="5" t="s">
        <v>24</v>
      </c>
      <c r="P107" s="5" t="s">
        <v>10</v>
      </c>
    </row>
    <row r="108" spans="1:16" x14ac:dyDescent="0.2">
      <c r="A108" s="45">
        <v>95</v>
      </c>
      <c r="B108" s="14" t="s">
        <v>17</v>
      </c>
      <c r="C108" s="13">
        <f t="shared" si="62"/>
        <v>6393634.0600000005</v>
      </c>
      <c r="D108" s="15">
        <f>761469.7-56980.39</f>
        <v>704489.30999999994</v>
      </c>
      <c r="E108" s="15">
        <v>761526.19</v>
      </c>
      <c r="F108" s="15">
        <v>787032</v>
      </c>
      <c r="G108" s="15">
        <v>818514</v>
      </c>
      <c r="H108" s="15">
        <v>851254.2</v>
      </c>
      <c r="I108" s="15">
        <v>823606.12</v>
      </c>
      <c r="J108" s="15">
        <v>823606.12</v>
      </c>
      <c r="K108" s="15">
        <v>823606.12</v>
      </c>
      <c r="L108" s="38" t="s">
        <v>20</v>
      </c>
      <c r="M108" s="2">
        <v>2015</v>
      </c>
      <c r="N108" s="2">
        <v>2024</v>
      </c>
      <c r="O108" s="2" t="s">
        <v>24</v>
      </c>
      <c r="P108" s="2" t="s">
        <v>10</v>
      </c>
    </row>
    <row r="109" spans="1:16" ht="86.25" customHeight="1" x14ac:dyDescent="0.2">
      <c r="A109" s="45">
        <v>96</v>
      </c>
      <c r="B109" s="10" t="s">
        <v>89</v>
      </c>
      <c r="C109" s="11">
        <f t="shared" si="62"/>
        <v>6260000</v>
      </c>
      <c r="D109" s="11">
        <f t="shared" ref="D109:K109" si="65">D110</f>
        <v>660000</v>
      </c>
      <c r="E109" s="11">
        <f t="shared" si="65"/>
        <v>800000</v>
      </c>
      <c r="F109" s="11">
        <f t="shared" si="65"/>
        <v>800000</v>
      </c>
      <c r="G109" s="11">
        <f t="shared" si="65"/>
        <v>800000</v>
      </c>
      <c r="H109" s="11">
        <f t="shared" si="65"/>
        <v>800000</v>
      </c>
      <c r="I109" s="11">
        <f t="shared" si="65"/>
        <v>800000</v>
      </c>
      <c r="J109" s="11">
        <f t="shared" si="65"/>
        <v>800000</v>
      </c>
      <c r="K109" s="11">
        <f t="shared" si="65"/>
        <v>800000</v>
      </c>
      <c r="L109" s="37" t="s">
        <v>56</v>
      </c>
      <c r="M109" s="4">
        <v>2015</v>
      </c>
      <c r="N109" s="5">
        <v>2024</v>
      </c>
      <c r="O109" s="5" t="s">
        <v>24</v>
      </c>
      <c r="P109" s="5" t="s">
        <v>10</v>
      </c>
    </row>
    <row r="110" spans="1:16" x14ac:dyDescent="0.2">
      <c r="A110" s="45">
        <v>97</v>
      </c>
      <c r="B110" s="14" t="s">
        <v>17</v>
      </c>
      <c r="C110" s="13">
        <f t="shared" si="62"/>
        <v>6260000</v>
      </c>
      <c r="D110" s="15">
        <v>660000</v>
      </c>
      <c r="E110" s="15">
        <v>800000</v>
      </c>
      <c r="F110" s="15">
        <v>800000</v>
      </c>
      <c r="G110" s="15">
        <v>800000</v>
      </c>
      <c r="H110" s="15">
        <v>800000</v>
      </c>
      <c r="I110" s="15">
        <v>800000</v>
      </c>
      <c r="J110" s="15">
        <v>800000</v>
      </c>
      <c r="K110" s="15">
        <v>800000</v>
      </c>
      <c r="L110" s="38" t="s">
        <v>20</v>
      </c>
      <c r="M110" s="2">
        <v>2015</v>
      </c>
      <c r="N110" s="2">
        <v>2024</v>
      </c>
      <c r="O110" s="2" t="s">
        <v>24</v>
      </c>
      <c r="P110" s="2" t="s">
        <v>10</v>
      </c>
    </row>
    <row r="111" spans="1:16" ht="168.75" customHeight="1" x14ac:dyDescent="0.2">
      <c r="A111" s="45">
        <v>98</v>
      </c>
      <c r="B111" s="10" t="s">
        <v>90</v>
      </c>
      <c r="C111" s="11">
        <f>D111+E111+F111+G111+H111+I111+J111+K111</f>
        <v>1210000</v>
      </c>
      <c r="D111" s="18">
        <f>D112</f>
        <v>150000</v>
      </c>
      <c r="E111" s="18">
        <f>E112</f>
        <v>160000</v>
      </c>
      <c r="F111" s="18">
        <f>F112</f>
        <v>150000</v>
      </c>
      <c r="G111" s="18">
        <f t="shared" ref="G111:K111" si="66">G112</f>
        <v>150000</v>
      </c>
      <c r="H111" s="18">
        <f t="shared" si="66"/>
        <v>150000</v>
      </c>
      <c r="I111" s="18">
        <f t="shared" si="66"/>
        <v>150000</v>
      </c>
      <c r="J111" s="18">
        <f t="shared" si="66"/>
        <v>150000</v>
      </c>
      <c r="K111" s="18">
        <f t="shared" si="66"/>
        <v>150000</v>
      </c>
      <c r="L111" s="39" t="s">
        <v>57</v>
      </c>
      <c r="M111" s="2"/>
      <c r="N111" s="2"/>
      <c r="O111" s="2"/>
      <c r="P111" s="2"/>
    </row>
    <row r="112" spans="1:16" x14ac:dyDescent="0.2">
      <c r="A112" s="45">
        <v>99</v>
      </c>
      <c r="B112" s="14" t="s">
        <v>17</v>
      </c>
      <c r="C112" s="13">
        <f>D112+E112+F112+G112+H112+I112+J112+K112</f>
        <v>1210000</v>
      </c>
      <c r="D112" s="15">
        <v>150000</v>
      </c>
      <c r="E112" s="15">
        <v>160000</v>
      </c>
      <c r="F112" s="15">
        <v>150000</v>
      </c>
      <c r="G112" s="15">
        <v>150000</v>
      </c>
      <c r="H112" s="15">
        <v>150000</v>
      </c>
      <c r="I112" s="15">
        <v>150000</v>
      </c>
      <c r="J112" s="15">
        <v>150000</v>
      </c>
      <c r="K112" s="15">
        <v>150000</v>
      </c>
      <c r="L112" s="16"/>
      <c r="M112" s="2"/>
      <c r="N112" s="2"/>
      <c r="O112" s="2"/>
      <c r="P112" s="2"/>
    </row>
    <row r="113" spans="1:16" ht="12.75" customHeight="1" x14ac:dyDescent="0.2">
      <c r="A113" s="45">
        <v>100</v>
      </c>
      <c r="B113" s="56" t="s">
        <v>8</v>
      </c>
      <c r="C113" s="57"/>
      <c r="D113" s="57"/>
      <c r="E113" s="57"/>
      <c r="F113" s="57"/>
      <c r="G113" s="57"/>
      <c r="H113" s="57"/>
      <c r="I113" s="57"/>
      <c r="J113" s="57"/>
      <c r="K113" s="57"/>
      <c r="L113" s="58"/>
      <c r="M113" s="4">
        <v>2015</v>
      </c>
      <c r="N113" s="5">
        <v>2024</v>
      </c>
      <c r="O113" s="5" t="s">
        <v>24</v>
      </c>
      <c r="P113" s="5" t="s">
        <v>10</v>
      </c>
    </row>
    <row r="114" spans="1:16" ht="38.25" x14ac:dyDescent="0.2">
      <c r="A114" s="45">
        <v>101</v>
      </c>
      <c r="B114" s="10" t="s">
        <v>21</v>
      </c>
      <c r="C114" s="11">
        <f>D114+E114+F114+G114+H114+I114+J114+K114</f>
        <v>32385099.420000002</v>
      </c>
      <c r="D114" s="11">
        <f t="shared" ref="D114:K114" si="67">D116+D117</f>
        <v>3407700</v>
      </c>
      <c r="E114" s="11">
        <f>E116+E117+E115</f>
        <v>4276699.42</v>
      </c>
      <c r="F114" s="11">
        <f t="shared" si="67"/>
        <v>4193900</v>
      </c>
      <c r="G114" s="11">
        <f t="shared" si="67"/>
        <v>4738500</v>
      </c>
      <c r="H114" s="11">
        <f t="shared" si="67"/>
        <v>4715700</v>
      </c>
      <c r="I114" s="11">
        <f t="shared" si="67"/>
        <v>3684200</v>
      </c>
      <c r="J114" s="11">
        <f t="shared" si="67"/>
        <v>3684200</v>
      </c>
      <c r="K114" s="11">
        <f t="shared" si="67"/>
        <v>3684200</v>
      </c>
      <c r="L114" s="10" t="s">
        <v>20</v>
      </c>
      <c r="M114" s="4">
        <v>2015</v>
      </c>
      <c r="N114" s="5">
        <v>2024</v>
      </c>
      <c r="O114" s="5" t="s">
        <v>24</v>
      </c>
      <c r="P114" s="5" t="s">
        <v>10</v>
      </c>
    </row>
    <row r="115" spans="1:16" x14ac:dyDescent="0.2">
      <c r="A115" s="45">
        <v>102</v>
      </c>
      <c r="B115" s="12" t="s">
        <v>17</v>
      </c>
      <c r="C115" s="13">
        <f>D115+E115+F115+G115+H115+I115+J115+K115</f>
        <v>648199.42000000004</v>
      </c>
      <c r="D115" s="13">
        <v>0</v>
      </c>
      <c r="E115" s="13">
        <f>E122</f>
        <v>648199.42000000004</v>
      </c>
      <c r="F115" s="13">
        <f>F116</f>
        <v>0</v>
      </c>
      <c r="G115" s="13">
        <f t="shared" ref="G115:K115" si="68">G116</f>
        <v>0</v>
      </c>
      <c r="H115" s="13">
        <f t="shared" si="68"/>
        <v>0</v>
      </c>
      <c r="I115" s="13">
        <f t="shared" si="68"/>
        <v>0</v>
      </c>
      <c r="J115" s="13">
        <f t="shared" si="68"/>
        <v>0</v>
      </c>
      <c r="K115" s="13">
        <f t="shared" si="68"/>
        <v>0</v>
      </c>
      <c r="L115" s="10"/>
      <c r="M115" s="4"/>
      <c r="N115" s="5"/>
      <c r="O115" s="5"/>
      <c r="P115" s="5"/>
    </row>
    <row r="116" spans="1:16" x14ac:dyDescent="0.2">
      <c r="A116" s="45">
        <v>103</v>
      </c>
      <c r="B116" s="12" t="s">
        <v>3</v>
      </c>
      <c r="C116" s="13">
        <f t="shared" ref="C116:C117" si="69">D116+E116+F116+G116+H116+I116+J116+K116</f>
        <v>0</v>
      </c>
      <c r="D116" s="13">
        <f t="shared" ref="D116:K116" si="70">D120</f>
        <v>0</v>
      </c>
      <c r="E116" s="13">
        <f t="shared" si="70"/>
        <v>0</v>
      </c>
      <c r="F116" s="13">
        <f t="shared" si="70"/>
        <v>0</v>
      </c>
      <c r="G116" s="13">
        <f t="shared" si="70"/>
        <v>0</v>
      </c>
      <c r="H116" s="13">
        <f t="shared" si="70"/>
        <v>0</v>
      </c>
      <c r="I116" s="13">
        <f t="shared" si="70"/>
        <v>0</v>
      </c>
      <c r="J116" s="13">
        <f t="shared" si="70"/>
        <v>0</v>
      </c>
      <c r="K116" s="13">
        <f t="shared" si="70"/>
        <v>0</v>
      </c>
      <c r="L116" s="12" t="s">
        <v>20</v>
      </c>
      <c r="M116" s="6">
        <v>2015</v>
      </c>
      <c r="N116" s="7">
        <v>2024</v>
      </c>
      <c r="O116" s="7" t="s">
        <v>24</v>
      </c>
      <c r="P116" s="7" t="s">
        <v>10</v>
      </c>
    </row>
    <row r="117" spans="1:16" x14ac:dyDescent="0.2">
      <c r="A117" s="45">
        <v>104</v>
      </c>
      <c r="B117" s="12" t="s">
        <v>4</v>
      </c>
      <c r="C117" s="13">
        <f t="shared" si="69"/>
        <v>31736900</v>
      </c>
      <c r="D117" s="13">
        <f t="shared" ref="D117:K117" si="71">D121</f>
        <v>3407700</v>
      </c>
      <c r="E117" s="13">
        <f t="shared" si="71"/>
        <v>3628500</v>
      </c>
      <c r="F117" s="13">
        <f t="shared" si="71"/>
        <v>4193900</v>
      </c>
      <c r="G117" s="13">
        <f>G121</f>
        <v>4738500</v>
      </c>
      <c r="H117" s="13">
        <f t="shared" si="71"/>
        <v>4715700</v>
      </c>
      <c r="I117" s="13">
        <f t="shared" si="71"/>
        <v>3684200</v>
      </c>
      <c r="J117" s="13">
        <f t="shared" si="71"/>
        <v>3684200</v>
      </c>
      <c r="K117" s="13">
        <f t="shared" si="71"/>
        <v>3684200</v>
      </c>
      <c r="L117" s="12" t="s">
        <v>20</v>
      </c>
      <c r="M117" s="6">
        <v>2015</v>
      </c>
      <c r="N117" s="7">
        <v>2024</v>
      </c>
      <c r="O117" s="7" t="s">
        <v>24</v>
      </c>
      <c r="P117" s="7" t="s">
        <v>10</v>
      </c>
    </row>
    <row r="118" spans="1:16" x14ac:dyDescent="0.2">
      <c r="A118" s="45">
        <v>105</v>
      </c>
      <c r="B118" s="53" t="s">
        <v>29</v>
      </c>
      <c r="C118" s="54"/>
      <c r="D118" s="54"/>
      <c r="E118" s="54"/>
      <c r="F118" s="54"/>
      <c r="G118" s="54"/>
      <c r="H118" s="54"/>
      <c r="I118" s="54"/>
      <c r="J118" s="54"/>
      <c r="K118" s="54"/>
      <c r="L118" s="55"/>
      <c r="M118" s="4">
        <v>2015</v>
      </c>
      <c r="N118" s="5">
        <v>2024</v>
      </c>
      <c r="O118" s="5" t="s">
        <v>24</v>
      </c>
      <c r="P118" s="5" t="s">
        <v>10</v>
      </c>
    </row>
    <row r="119" spans="1:16" ht="47.25" customHeight="1" x14ac:dyDescent="0.2">
      <c r="A119" s="45">
        <v>106</v>
      </c>
      <c r="B119" s="10" t="s">
        <v>13</v>
      </c>
      <c r="C119" s="11">
        <f>D119+E119+F119+G119+H119+I119+J119+K119</f>
        <v>32385099.420000002</v>
      </c>
      <c r="D119" s="11">
        <f t="shared" ref="D119:K119" si="72">D120+D121</f>
        <v>3407700</v>
      </c>
      <c r="E119" s="11">
        <f>E120+E121+E122</f>
        <v>4276699.42</v>
      </c>
      <c r="F119" s="11">
        <f t="shared" si="72"/>
        <v>4193900</v>
      </c>
      <c r="G119" s="11">
        <f t="shared" si="72"/>
        <v>4738500</v>
      </c>
      <c r="H119" s="11">
        <f t="shared" si="72"/>
        <v>4715700</v>
      </c>
      <c r="I119" s="11">
        <f t="shared" si="72"/>
        <v>3684200</v>
      </c>
      <c r="J119" s="11">
        <f t="shared" si="72"/>
        <v>3684200</v>
      </c>
      <c r="K119" s="11">
        <f t="shared" si="72"/>
        <v>3684200</v>
      </c>
      <c r="L119" s="10" t="s">
        <v>20</v>
      </c>
      <c r="M119" s="4">
        <v>2015</v>
      </c>
      <c r="N119" s="5">
        <v>2024</v>
      </c>
      <c r="O119" s="5" t="s">
        <v>24</v>
      </c>
      <c r="P119" s="5" t="s">
        <v>10</v>
      </c>
    </row>
    <row r="120" spans="1:16" x14ac:dyDescent="0.2">
      <c r="A120" s="45">
        <v>107</v>
      </c>
      <c r="B120" s="12" t="s">
        <v>3</v>
      </c>
      <c r="C120" s="13">
        <f t="shared" ref="C120:C135" si="73">D120+E120+F120+G120+H120+I120+J120+K120</f>
        <v>0</v>
      </c>
      <c r="D120" s="13">
        <f>D130+D134</f>
        <v>0</v>
      </c>
      <c r="E120" s="13">
        <f>E130+E134</f>
        <v>0</v>
      </c>
      <c r="F120" s="13">
        <f t="shared" ref="F120:K120" si="74">F130+F134</f>
        <v>0</v>
      </c>
      <c r="G120" s="13">
        <f t="shared" si="74"/>
        <v>0</v>
      </c>
      <c r="H120" s="13">
        <f t="shared" si="74"/>
        <v>0</v>
      </c>
      <c r="I120" s="13">
        <f t="shared" si="74"/>
        <v>0</v>
      </c>
      <c r="J120" s="13">
        <f t="shared" si="74"/>
        <v>0</v>
      </c>
      <c r="K120" s="13">
        <f t="shared" si="74"/>
        <v>0</v>
      </c>
      <c r="L120" s="12" t="s">
        <v>20</v>
      </c>
      <c r="M120" s="6">
        <v>2015</v>
      </c>
      <c r="N120" s="7">
        <v>2024</v>
      </c>
      <c r="O120" s="7" t="s">
        <v>24</v>
      </c>
      <c r="P120" s="7" t="s">
        <v>10</v>
      </c>
    </row>
    <row r="121" spans="1:16" x14ac:dyDescent="0.2">
      <c r="A121" s="45">
        <v>108</v>
      </c>
      <c r="B121" s="12" t="s">
        <v>4</v>
      </c>
      <c r="C121" s="13">
        <f t="shared" si="73"/>
        <v>31736900</v>
      </c>
      <c r="D121" s="13">
        <f>D124+D126+D128+D131+D135</f>
        <v>3407700</v>
      </c>
      <c r="E121" s="13">
        <f t="shared" ref="E121:F121" si="75">E124+E126+E128+E131+E135</f>
        <v>3628500</v>
      </c>
      <c r="F121" s="13">
        <f t="shared" si="75"/>
        <v>4193900</v>
      </c>
      <c r="G121" s="13">
        <f>G124+G126+G128+G131+G135</f>
        <v>4738500</v>
      </c>
      <c r="H121" s="13">
        <f t="shared" ref="H121:K121" si="76">H124+H126+H128+H131+H135</f>
        <v>4715700</v>
      </c>
      <c r="I121" s="13">
        <f t="shared" si="76"/>
        <v>3684200</v>
      </c>
      <c r="J121" s="13">
        <f t="shared" si="76"/>
        <v>3684200</v>
      </c>
      <c r="K121" s="13">
        <f t="shared" si="76"/>
        <v>3684200</v>
      </c>
      <c r="L121" s="12" t="s">
        <v>20</v>
      </c>
      <c r="M121" s="6">
        <v>2015</v>
      </c>
      <c r="N121" s="7">
        <v>2024</v>
      </c>
      <c r="O121" s="7" t="s">
        <v>24</v>
      </c>
      <c r="P121" s="7" t="s">
        <v>10</v>
      </c>
    </row>
    <row r="122" spans="1:16" x14ac:dyDescent="0.2">
      <c r="A122" s="45">
        <v>109</v>
      </c>
      <c r="B122" s="12" t="s">
        <v>17</v>
      </c>
      <c r="C122" s="13">
        <f>D122+E122+F122+G122+H122+I122+J122+K122</f>
        <v>648199.42000000004</v>
      </c>
      <c r="D122" s="13">
        <v>0</v>
      </c>
      <c r="E122" s="13">
        <f>E133</f>
        <v>648199.42000000004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2"/>
      <c r="M122" s="6"/>
      <c r="N122" s="7"/>
      <c r="O122" s="7"/>
      <c r="P122" s="7"/>
    </row>
    <row r="123" spans="1:16" ht="168.75" customHeight="1" x14ac:dyDescent="0.2">
      <c r="A123" s="45">
        <v>110</v>
      </c>
      <c r="B123" s="10" t="s">
        <v>91</v>
      </c>
      <c r="C123" s="11">
        <f t="shared" si="73"/>
        <v>2282000</v>
      </c>
      <c r="D123" s="11">
        <f t="shared" ref="D123:K123" si="77">D124</f>
        <v>262000</v>
      </c>
      <c r="E123" s="11">
        <f t="shared" si="77"/>
        <v>274000</v>
      </c>
      <c r="F123" s="11">
        <f t="shared" si="77"/>
        <v>287000</v>
      </c>
      <c r="G123" s="11">
        <f t="shared" si="77"/>
        <v>299000</v>
      </c>
      <c r="H123" s="11">
        <f t="shared" si="77"/>
        <v>311000</v>
      </c>
      <c r="I123" s="11">
        <f t="shared" si="77"/>
        <v>283000</v>
      </c>
      <c r="J123" s="11">
        <f t="shared" si="77"/>
        <v>283000</v>
      </c>
      <c r="K123" s="11">
        <f t="shared" si="77"/>
        <v>283000</v>
      </c>
      <c r="L123" s="37" t="s">
        <v>58</v>
      </c>
      <c r="M123" s="4">
        <v>2015</v>
      </c>
      <c r="N123" s="5">
        <v>2024</v>
      </c>
      <c r="O123" s="5" t="s">
        <v>24</v>
      </c>
      <c r="P123" s="5" t="s">
        <v>10</v>
      </c>
    </row>
    <row r="124" spans="1:16" x14ac:dyDescent="0.2">
      <c r="A124" s="45">
        <v>111</v>
      </c>
      <c r="B124" s="14" t="s">
        <v>4</v>
      </c>
      <c r="C124" s="13">
        <f t="shared" si="73"/>
        <v>2282000</v>
      </c>
      <c r="D124" s="15">
        <v>262000</v>
      </c>
      <c r="E124" s="15">
        <v>274000</v>
      </c>
      <c r="F124" s="15">
        <v>287000</v>
      </c>
      <c r="G124" s="15">
        <v>299000</v>
      </c>
      <c r="H124" s="15">
        <v>311000</v>
      </c>
      <c r="I124" s="15">
        <v>283000</v>
      </c>
      <c r="J124" s="15">
        <v>283000</v>
      </c>
      <c r="K124" s="15">
        <v>283000</v>
      </c>
      <c r="L124" s="38" t="s">
        <v>20</v>
      </c>
      <c r="M124" s="2">
        <v>2015</v>
      </c>
      <c r="N124" s="2">
        <v>2024</v>
      </c>
      <c r="O124" s="2" t="s">
        <v>24</v>
      </c>
      <c r="P124" s="2" t="s">
        <v>10</v>
      </c>
    </row>
    <row r="125" spans="1:16" ht="178.5" customHeight="1" x14ac:dyDescent="0.2">
      <c r="A125" s="45">
        <v>112</v>
      </c>
      <c r="B125" s="10" t="s">
        <v>92</v>
      </c>
      <c r="C125" s="11">
        <f t="shared" si="73"/>
        <v>1600</v>
      </c>
      <c r="D125" s="11">
        <f t="shared" ref="D125:K125" si="78">D126</f>
        <v>200</v>
      </c>
      <c r="E125" s="11">
        <f t="shared" si="78"/>
        <v>200</v>
      </c>
      <c r="F125" s="11">
        <f t="shared" si="78"/>
        <v>200</v>
      </c>
      <c r="G125" s="11">
        <f t="shared" si="78"/>
        <v>200</v>
      </c>
      <c r="H125" s="11">
        <f t="shared" si="78"/>
        <v>200</v>
      </c>
      <c r="I125" s="11">
        <f t="shared" si="78"/>
        <v>200</v>
      </c>
      <c r="J125" s="11">
        <f t="shared" si="78"/>
        <v>200</v>
      </c>
      <c r="K125" s="11">
        <f t="shared" si="78"/>
        <v>200</v>
      </c>
      <c r="L125" s="37" t="s">
        <v>39</v>
      </c>
      <c r="M125" s="4">
        <v>2015</v>
      </c>
      <c r="N125" s="5">
        <v>2024</v>
      </c>
      <c r="O125" s="5" t="s">
        <v>24</v>
      </c>
      <c r="P125" s="5" t="s">
        <v>10</v>
      </c>
    </row>
    <row r="126" spans="1:16" x14ac:dyDescent="0.2">
      <c r="A126" s="45">
        <v>113</v>
      </c>
      <c r="B126" s="14" t="s">
        <v>4</v>
      </c>
      <c r="C126" s="13">
        <f t="shared" si="73"/>
        <v>1600</v>
      </c>
      <c r="D126" s="15">
        <v>200</v>
      </c>
      <c r="E126" s="15">
        <v>200</v>
      </c>
      <c r="F126" s="15">
        <v>200</v>
      </c>
      <c r="G126" s="15">
        <v>200</v>
      </c>
      <c r="H126" s="15">
        <v>200</v>
      </c>
      <c r="I126" s="15">
        <v>200</v>
      </c>
      <c r="J126" s="15">
        <v>200</v>
      </c>
      <c r="K126" s="15">
        <v>200</v>
      </c>
      <c r="L126" s="38" t="s">
        <v>20</v>
      </c>
      <c r="M126" s="2">
        <v>2015</v>
      </c>
      <c r="N126" s="2">
        <v>2024</v>
      </c>
      <c r="O126" s="2" t="s">
        <v>24</v>
      </c>
      <c r="P126" s="2" t="s">
        <v>10</v>
      </c>
    </row>
    <row r="127" spans="1:16" ht="100.5" customHeight="1" x14ac:dyDescent="0.2">
      <c r="A127" s="45">
        <v>114</v>
      </c>
      <c r="B127" s="10" t="s">
        <v>93</v>
      </c>
      <c r="C127" s="11">
        <f t="shared" si="73"/>
        <v>987800</v>
      </c>
      <c r="D127" s="11">
        <f t="shared" ref="D127:K127" si="79">D128</f>
        <v>115200</v>
      </c>
      <c r="E127" s="11">
        <f t="shared" si="79"/>
        <v>120900</v>
      </c>
      <c r="F127" s="11">
        <f t="shared" si="79"/>
        <v>125800</v>
      </c>
      <c r="G127" s="11">
        <f t="shared" si="79"/>
        <v>130800</v>
      </c>
      <c r="H127" s="11">
        <f t="shared" si="79"/>
        <v>136000</v>
      </c>
      <c r="I127" s="11">
        <f t="shared" si="79"/>
        <v>119700</v>
      </c>
      <c r="J127" s="11">
        <f t="shared" si="79"/>
        <v>119700</v>
      </c>
      <c r="K127" s="11">
        <f t="shared" si="79"/>
        <v>119700</v>
      </c>
      <c r="L127" s="37" t="s">
        <v>39</v>
      </c>
      <c r="M127" s="4">
        <v>2015</v>
      </c>
      <c r="N127" s="5">
        <v>2024</v>
      </c>
      <c r="O127" s="5" t="s">
        <v>24</v>
      </c>
      <c r="P127" s="5" t="s">
        <v>10</v>
      </c>
    </row>
    <row r="128" spans="1:16" x14ac:dyDescent="0.2">
      <c r="A128" s="45">
        <v>115</v>
      </c>
      <c r="B128" s="14" t="s">
        <v>4</v>
      </c>
      <c r="C128" s="13">
        <f t="shared" si="73"/>
        <v>987800</v>
      </c>
      <c r="D128" s="15">
        <v>115200</v>
      </c>
      <c r="E128" s="15">
        <v>120900</v>
      </c>
      <c r="F128" s="15">
        <v>125800</v>
      </c>
      <c r="G128" s="15">
        <v>130800</v>
      </c>
      <c r="H128" s="15">
        <v>136000</v>
      </c>
      <c r="I128" s="15">
        <v>119700</v>
      </c>
      <c r="J128" s="15">
        <v>119700</v>
      </c>
      <c r="K128" s="15">
        <v>119700</v>
      </c>
      <c r="L128" s="38" t="s">
        <v>20</v>
      </c>
      <c r="M128" s="2">
        <v>2015</v>
      </c>
      <c r="N128" s="2">
        <v>2024</v>
      </c>
      <c r="O128" s="2" t="s">
        <v>24</v>
      </c>
      <c r="P128" s="2" t="s">
        <v>10</v>
      </c>
    </row>
    <row r="129" spans="1:16" ht="139.5" customHeight="1" x14ac:dyDescent="0.2">
      <c r="A129" s="45">
        <v>116</v>
      </c>
      <c r="B129" s="10" t="s">
        <v>94</v>
      </c>
      <c r="C129" s="11">
        <f t="shared" si="73"/>
        <v>248500</v>
      </c>
      <c r="D129" s="11">
        <f t="shared" ref="D129:K129" si="80">D130+D131</f>
        <v>2500</v>
      </c>
      <c r="E129" s="11">
        <f t="shared" si="80"/>
        <v>8900</v>
      </c>
      <c r="F129" s="11">
        <f t="shared" si="80"/>
        <v>8900</v>
      </c>
      <c r="G129" s="11">
        <f t="shared" si="80"/>
        <v>192500</v>
      </c>
      <c r="H129" s="11">
        <f t="shared" si="80"/>
        <v>8400</v>
      </c>
      <c r="I129" s="11">
        <f t="shared" si="80"/>
        <v>9100</v>
      </c>
      <c r="J129" s="11">
        <f t="shared" si="80"/>
        <v>9100</v>
      </c>
      <c r="K129" s="11">
        <f t="shared" si="80"/>
        <v>9100</v>
      </c>
      <c r="L129" s="37" t="s">
        <v>40</v>
      </c>
      <c r="M129" s="4">
        <v>2015</v>
      </c>
      <c r="N129" s="5">
        <v>2024</v>
      </c>
      <c r="O129" s="5" t="s">
        <v>24</v>
      </c>
      <c r="P129" s="5" t="s">
        <v>10</v>
      </c>
    </row>
    <row r="130" spans="1:16" x14ac:dyDescent="0.2">
      <c r="A130" s="45">
        <v>117</v>
      </c>
      <c r="B130" s="14" t="s">
        <v>3</v>
      </c>
      <c r="C130" s="13">
        <f t="shared" si="73"/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38" t="s">
        <v>20</v>
      </c>
      <c r="M130" s="2">
        <v>2015</v>
      </c>
      <c r="N130" s="2">
        <v>2024</v>
      </c>
      <c r="O130" s="2" t="s">
        <v>24</v>
      </c>
      <c r="P130" s="2" t="s">
        <v>10</v>
      </c>
    </row>
    <row r="131" spans="1:16" x14ac:dyDescent="0.2">
      <c r="A131" s="45">
        <v>118</v>
      </c>
      <c r="B131" s="14" t="s">
        <v>4</v>
      </c>
      <c r="C131" s="13">
        <f t="shared" si="73"/>
        <v>248500</v>
      </c>
      <c r="D131" s="15">
        <v>2500</v>
      </c>
      <c r="E131" s="15">
        <v>8900</v>
      </c>
      <c r="F131" s="15">
        <v>8900</v>
      </c>
      <c r="G131" s="15">
        <v>192500</v>
      </c>
      <c r="H131" s="15">
        <v>8400</v>
      </c>
      <c r="I131" s="15">
        <v>9100</v>
      </c>
      <c r="J131" s="15">
        <v>9100</v>
      </c>
      <c r="K131" s="15">
        <v>9100</v>
      </c>
      <c r="L131" s="38" t="s">
        <v>20</v>
      </c>
      <c r="M131" s="2">
        <v>2015</v>
      </c>
      <c r="N131" s="2">
        <v>2024</v>
      </c>
      <c r="O131" s="2" t="s">
        <v>24</v>
      </c>
      <c r="P131" s="2" t="s">
        <v>10</v>
      </c>
    </row>
    <row r="132" spans="1:16" ht="125.25" customHeight="1" x14ac:dyDescent="0.2">
      <c r="A132" s="45">
        <v>119</v>
      </c>
      <c r="B132" s="10" t="s">
        <v>95</v>
      </c>
      <c r="C132" s="11">
        <f>D132+E132+F132+G132+H132+I132+J132+K132</f>
        <v>28865199.420000002</v>
      </c>
      <c r="D132" s="11">
        <f t="shared" ref="D132:K132" si="81">D134+D135</f>
        <v>3027800</v>
      </c>
      <c r="E132" s="11">
        <f>E134+E135+E133</f>
        <v>3872699.42</v>
      </c>
      <c r="F132" s="11">
        <f t="shared" si="81"/>
        <v>3772000</v>
      </c>
      <c r="G132" s="11">
        <f t="shared" si="81"/>
        <v>4116000</v>
      </c>
      <c r="H132" s="11">
        <f t="shared" si="81"/>
        <v>4260100</v>
      </c>
      <c r="I132" s="11">
        <f t="shared" si="81"/>
        <v>3272200</v>
      </c>
      <c r="J132" s="11">
        <f t="shared" si="81"/>
        <v>3272200</v>
      </c>
      <c r="K132" s="11">
        <f t="shared" si="81"/>
        <v>3272200</v>
      </c>
      <c r="L132" s="37" t="s">
        <v>59</v>
      </c>
      <c r="M132" s="4">
        <v>2015</v>
      </c>
      <c r="N132" s="5">
        <v>2024</v>
      </c>
      <c r="O132" s="5" t="s">
        <v>24</v>
      </c>
      <c r="P132" s="5" t="s">
        <v>10</v>
      </c>
    </row>
    <row r="133" spans="1:16" x14ac:dyDescent="0.2">
      <c r="A133" s="45">
        <v>120</v>
      </c>
      <c r="B133" s="31" t="s">
        <v>17</v>
      </c>
      <c r="C133" s="13">
        <f>D133+E133+F133+G133+H133+I133+J133+K133</f>
        <v>648199.42000000004</v>
      </c>
      <c r="D133" s="32">
        <v>0</v>
      </c>
      <c r="E133" s="32">
        <v>648199.42000000004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37"/>
      <c r="M133" s="5"/>
      <c r="N133" s="5"/>
      <c r="O133" s="5"/>
      <c r="P133" s="5"/>
    </row>
    <row r="134" spans="1:16" x14ac:dyDescent="0.2">
      <c r="A134" s="45">
        <v>121</v>
      </c>
      <c r="B134" s="14" t="s">
        <v>3</v>
      </c>
      <c r="C134" s="13">
        <f t="shared" si="73"/>
        <v>0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6" t="s">
        <v>20</v>
      </c>
      <c r="M134" s="2">
        <v>2015</v>
      </c>
      <c r="N134" s="2">
        <v>2024</v>
      </c>
      <c r="O134" s="2" t="s">
        <v>24</v>
      </c>
      <c r="P134" s="2" t="s">
        <v>10</v>
      </c>
    </row>
    <row r="135" spans="1:16" x14ac:dyDescent="0.2">
      <c r="A135" s="45">
        <v>122</v>
      </c>
      <c r="B135" s="14" t="s">
        <v>4</v>
      </c>
      <c r="C135" s="13">
        <f t="shared" si="73"/>
        <v>28217000</v>
      </c>
      <c r="D135" s="15">
        <v>3027800</v>
      </c>
      <c r="E135" s="15">
        <v>3224500</v>
      </c>
      <c r="F135" s="15">
        <v>3772000</v>
      </c>
      <c r="G135" s="15">
        <v>4116000</v>
      </c>
      <c r="H135" s="15">
        <v>4260100</v>
      </c>
      <c r="I135" s="15">
        <v>3272200</v>
      </c>
      <c r="J135" s="15">
        <v>3272200</v>
      </c>
      <c r="K135" s="15">
        <v>3272200</v>
      </c>
      <c r="L135" s="16" t="s">
        <v>20</v>
      </c>
      <c r="M135" s="2"/>
      <c r="N135" s="2"/>
      <c r="O135" s="2"/>
      <c r="P135" s="2"/>
    </row>
    <row r="136" spans="1:16" ht="33.75" customHeight="1" x14ac:dyDescent="0.2">
      <c r="A136" s="45">
        <v>123</v>
      </c>
      <c r="B136" s="56" t="s">
        <v>76</v>
      </c>
      <c r="C136" s="57"/>
      <c r="D136" s="57"/>
      <c r="E136" s="57"/>
      <c r="F136" s="57"/>
      <c r="G136" s="57"/>
      <c r="H136" s="57"/>
      <c r="I136" s="57"/>
      <c r="J136" s="57"/>
      <c r="K136" s="57"/>
      <c r="L136" s="58"/>
      <c r="M136" s="4">
        <v>2015</v>
      </c>
      <c r="N136" s="5">
        <v>2024</v>
      </c>
      <c r="O136" s="5" t="s">
        <v>24</v>
      </c>
      <c r="P136" s="5" t="s">
        <v>10</v>
      </c>
    </row>
    <row r="137" spans="1:16" ht="51" customHeight="1" x14ac:dyDescent="0.2">
      <c r="A137" s="45">
        <v>124</v>
      </c>
      <c r="B137" s="10" t="s">
        <v>26</v>
      </c>
      <c r="C137" s="11">
        <f>D137+E137+F137+G137+H137+I137+J137+K137</f>
        <v>268364545.17999995</v>
      </c>
      <c r="D137" s="11">
        <f t="shared" ref="D137:K137" si="82">D138+D139</f>
        <v>26771067.41</v>
      </c>
      <c r="E137" s="11">
        <f t="shared" si="82"/>
        <v>40192034.07</v>
      </c>
      <c r="F137" s="11">
        <f t="shared" si="82"/>
        <v>33842078.450000003</v>
      </c>
      <c r="G137" s="11">
        <f t="shared" si="82"/>
        <v>33661835.450000003</v>
      </c>
      <c r="H137" s="11">
        <f t="shared" si="82"/>
        <v>33474382.449999999</v>
      </c>
      <c r="I137" s="11">
        <f t="shared" si="82"/>
        <v>33474382.449999999</v>
      </c>
      <c r="J137" s="11">
        <f t="shared" si="82"/>
        <v>33474382.449999999</v>
      </c>
      <c r="K137" s="11">
        <f t="shared" si="82"/>
        <v>33474382.449999999</v>
      </c>
      <c r="L137" s="10" t="s">
        <v>20</v>
      </c>
      <c r="M137" s="4">
        <v>2015</v>
      </c>
      <c r="N137" s="5">
        <v>2024</v>
      </c>
      <c r="O137" s="5" t="s">
        <v>24</v>
      </c>
      <c r="P137" s="5" t="s">
        <v>10</v>
      </c>
    </row>
    <row r="138" spans="1:16" x14ac:dyDescent="0.2">
      <c r="A138" s="45">
        <v>125</v>
      </c>
      <c r="B138" s="12" t="s">
        <v>4</v>
      </c>
      <c r="C138" s="13">
        <f t="shared" ref="C138:C139" si="83">D138+E138+F138+G138+H138+I138+J138+K138</f>
        <v>869508.34</v>
      </c>
      <c r="D138" s="13">
        <f t="shared" ref="D138:K138" si="84">D142</f>
        <v>250300.27</v>
      </c>
      <c r="E138" s="13">
        <f t="shared" si="84"/>
        <v>619208.06999999995</v>
      </c>
      <c r="F138" s="13">
        <f t="shared" si="84"/>
        <v>0</v>
      </c>
      <c r="G138" s="13">
        <f t="shared" si="84"/>
        <v>0</v>
      </c>
      <c r="H138" s="13">
        <f t="shared" si="84"/>
        <v>0</v>
      </c>
      <c r="I138" s="13">
        <f t="shared" si="84"/>
        <v>0</v>
      </c>
      <c r="J138" s="13">
        <f t="shared" si="84"/>
        <v>0</v>
      </c>
      <c r="K138" s="13">
        <f t="shared" si="84"/>
        <v>0</v>
      </c>
      <c r="L138" s="12" t="s">
        <v>20</v>
      </c>
      <c r="M138" s="6">
        <v>2015</v>
      </c>
      <c r="N138" s="7">
        <v>2024</v>
      </c>
      <c r="O138" s="7" t="s">
        <v>24</v>
      </c>
      <c r="P138" s="7" t="s">
        <v>10</v>
      </c>
    </row>
    <row r="139" spans="1:16" x14ac:dyDescent="0.2">
      <c r="A139" s="45">
        <v>126</v>
      </c>
      <c r="B139" s="12" t="s">
        <v>17</v>
      </c>
      <c r="C139" s="13">
        <f t="shared" si="83"/>
        <v>267495036.83999997</v>
      </c>
      <c r="D139" s="13">
        <f t="shared" ref="D139:K139" si="85">D143</f>
        <v>26520767.140000001</v>
      </c>
      <c r="E139" s="13">
        <f t="shared" si="85"/>
        <v>39572826</v>
      </c>
      <c r="F139" s="13">
        <f t="shared" si="85"/>
        <v>33842078.450000003</v>
      </c>
      <c r="G139" s="13">
        <f t="shared" si="85"/>
        <v>33661835.450000003</v>
      </c>
      <c r="H139" s="13">
        <f t="shared" si="85"/>
        <v>33474382.449999999</v>
      </c>
      <c r="I139" s="13">
        <f t="shared" si="85"/>
        <v>33474382.449999999</v>
      </c>
      <c r="J139" s="13">
        <f t="shared" si="85"/>
        <v>33474382.449999999</v>
      </c>
      <c r="K139" s="13">
        <f t="shared" si="85"/>
        <v>33474382.449999999</v>
      </c>
      <c r="L139" s="12" t="s">
        <v>20</v>
      </c>
      <c r="M139" s="6">
        <v>2015</v>
      </c>
      <c r="N139" s="7">
        <v>2024</v>
      </c>
      <c r="O139" s="7" t="s">
        <v>24</v>
      </c>
      <c r="P139" s="7" t="s">
        <v>10</v>
      </c>
    </row>
    <row r="140" spans="1:16" x14ac:dyDescent="0.2">
      <c r="A140" s="45">
        <v>127</v>
      </c>
      <c r="B140" s="53" t="s">
        <v>29</v>
      </c>
      <c r="C140" s="54"/>
      <c r="D140" s="54"/>
      <c r="E140" s="54"/>
      <c r="F140" s="54"/>
      <c r="G140" s="54"/>
      <c r="H140" s="54"/>
      <c r="I140" s="54"/>
      <c r="J140" s="54"/>
      <c r="K140" s="54"/>
      <c r="L140" s="55"/>
      <c r="M140" s="4">
        <v>2015</v>
      </c>
      <c r="N140" s="5">
        <v>2024</v>
      </c>
      <c r="O140" s="5" t="s">
        <v>24</v>
      </c>
      <c r="P140" s="5" t="s">
        <v>10</v>
      </c>
    </row>
    <row r="141" spans="1:16" ht="45.75" customHeight="1" x14ac:dyDescent="0.2">
      <c r="A141" s="45">
        <v>128</v>
      </c>
      <c r="B141" s="10" t="s">
        <v>13</v>
      </c>
      <c r="C141" s="11">
        <f>D141+E141+F141+G141+H141+I141+J141+K141</f>
        <v>268364545.17999995</v>
      </c>
      <c r="D141" s="11">
        <f>D142+D143</f>
        <v>26771067.41</v>
      </c>
      <c r="E141" s="11">
        <f t="shared" ref="E141:K141" si="86">E142+E143</f>
        <v>40192034.07</v>
      </c>
      <c r="F141" s="11">
        <f t="shared" si="86"/>
        <v>33842078.450000003</v>
      </c>
      <c r="G141" s="11">
        <f t="shared" si="86"/>
        <v>33661835.450000003</v>
      </c>
      <c r="H141" s="11">
        <f t="shared" si="86"/>
        <v>33474382.449999999</v>
      </c>
      <c r="I141" s="11">
        <f t="shared" si="86"/>
        <v>33474382.449999999</v>
      </c>
      <c r="J141" s="11">
        <f t="shared" si="86"/>
        <v>33474382.449999999</v>
      </c>
      <c r="K141" s="11">
        <f t="shared" si="86"/>
        <v>33474382.449999999</v>
      </c>
      <c r="L141" s="10" t="s">
        <v>20</v>
      </c>
      <c r="M141" s="4">
        <v>2015</v>
      </c>
      <c r="N141" s="5">
        <v>2024</v>
      </c>
      <c r="O141" s="5" t="s">
        <v>24</v>
      </c>
      <c r="P141" s="5" t="s">
        <v>10</v>
      </c>
    </row>
    <row r="142" spans="1:16" x14ac:dyDescent="0.2">
      <c r="A142" s="45">
        <v>129</v>
      </c>
      <c r="B142" s="12" t="s">
        <v>4</v>
      </c>
      <c r="C142" s="13">
        <f t="shared" ref="C142:C146" si="87">D142+E142+F142+G142+H142+I142+J142+K142</f>
        <v>869508.34</v>
      </c>
      <c r="D142" s="13">
        <f>D145</f>
        <v>250300.27</v>
      </c>
      <c r="E142" s="13">
        <f>E145</f>
        <v>619208.06999999995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2" t="s">
        <v>20</v>
      </c>
      <c r="M142" s="6">
        <v>2015</v>
      </c>
      <c r="N142" s="7">
        <v>2024</v>
      </c>
      <c r="O142" s="7" t="s">
        <v>24</v>
      </c>
      <c r="P142" s="7" t="s">
        <v>10</v>
      </c>
    </row>
    <row r="143" spans="1:16" x14ac:dyDescent="0.2">
      <c r="A143" s="45">
        <v>130</v>
      </c>
      <c r="B143" s="12" t="s">
        <v>17</v>
      </c>
      <c r="C143" s="13">
        <f t="shared" si="87"/>
        <v>267495036.83999997</v>
      </c>
      <c r="D143" s="13">
        <f>D146</f>
        <v>26520767.140000001</v>
      </c>
      <c r="E143" s="13">
        <f>E146</f>
        <v>39572826</v>
      </c>
      <c r="F143" s="13">
        <f t="shared" ref="F143:K143" si="88">F144</f>
        <v>33842078.450000003</v>
      </c>
      <c r="G143" s="13">
        <f>G144</f>
        <v>33661835.450000003</v>
      </c>
      <c r="H143" s="13">
        <f t="shared" si="88"/>
        <v>33474382.449999999</v>
      </c>
      <c r="I143" s="13">
        <f t="shared" si="88"/>
        <v>33474382.449999999</v>
      </c>
      <c r="J143" s="13">
        <f t="shared" si="88"/>
        <v>33474382.449999999</v>
      </c>
      <c r="K143" s="13">
        <f t="shared" si="88"/>
        <v>33474382.449999999</v>
      </c>
      <c r="L143" s="12" t="s">
        <v>20</v>
      </c>
      <c r="M143" s="6">
        <v>2015</v>
      </c>
      <c r="N143" s="7">
        <v>2024</v>
      </c>
      <c r="O143" s="7" t="s">
        <v>24</v>
      </c>
      <c r="P143" s="7" t="s">
        <v>10</v>
      </c>
    </row>
    <row r="144" spans="1:16" ht="102.75" customHeight="1" x14ac:dyDescent="0.2">
      <c r="A144" s="45">
        <v>131</v>
      </c>
      <c r="B144" s="10" t="s">
        <v>96</v>
      </c>
      <c r="C144" s="11">
        <f t="shared" si="87"/>
        <v>268364545.17999995</v>
      </c>
      <c r="D144" s="11">
        <f>D145+D146</f>
        <v>26771067.41</v>
      </c>
      <c r="E144" s="11">
        <f>E145+E146</f>
        <v>40192034.07</v>
      </c>
      <c r="F144" s="11">
        <f t="shared" ref="F144" si="89">F145+F146</f>
        <v>33842078.450000003</v>
      </c>
      <c r="G144" s="11">
        <f>G145+G146</f>
        <v>33661835.450000003</v>
      </c>
      <c r="H144" s="11">
        <f t="shared" ref="H144:K144" si="90">H145+H146</f>
        <v>33474382.449999999</v>
      </c>
      <c r="I144" s="11">
        <f t="shared" si="90"/>
        <v>33474382.449999999</v>
      </c>
      <c r="J144" s="11">
        <f t="shared" si="90"/>
        <v>33474382.449999999</v>
      </c>
      <c r="K144" s="11">
        <f t="shared" si="90"/>
        <v>33474382.449999999</v>
      </c>
      <c r="L144" s="37" t="s">
        <v>60</v>
      </c>
      <c r="M144" s="4">
        <v>2015</v>
      </c>
      <c r="N144" s="5">
        <v>2024</v>
      </c>
      <c r="O144" s="5" t="s">
        <v>24</v>
      </c>
      <c r="P144" s="5" t="s">
        <v>10</v>
      </c>
    </row>
    <row r="145" spans="1:16" x14ac:dyDescent="0.2">
      <c r="A145" s="45">
        <v>132</v>
      </c>
      <c r="B145" s="14" t="s">
        <v>4</v>
      </c>
      <c r="C145" s="13">
        <f t="shared" si="87"/>
        <v>869508.34</v>
      </c>
      <c r="D145" s="15">
        <v>250300.27</v>
      </c>
      <c r="E145" s="15">
        <v>619208.06999999995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6" t="s">
        <v>20</v>
      </c>
      <c r="M145" s="2">
        <v>2015</v>
      </c>
      <c r="N145" s="2">
        <v>2024</v>
      </c>
      <c r="O145" s="2" t="s">
        <v>24</v>
      </c>
      <c r="P145" s="2" t="s">
        <v>10</v>
      </c>
    </row>
    <row r="146" spans="1:16" x14ac:dyDescent="0.2">
      <c r="A146" s="45">
        <v>133</v>
      </c>
      <c r="B146" s="14" t="s">
        <v>17</v>
      </c>
      <c r="C146" s="13">
        <f t="shared" si="87"/>
        <v>267495036.83999997</v>
      </c>
      <c r="D146" s="15">
        <v>26520767.140000001</v>
      </c>
      <c r="E146" s="15">
        <v>39572826</v>
      </c>
      <c r="F146" s="15">
        <v>33842078.450000003</v>
      </c>
      <c r="G146" s="15">
        <v>33661835.450000003</v>
      </c>
      <c r="H146" s="15">
        <v>33474382.449999999</v>
      </c>
      <c r="I146" s="15">
        <v>33474382.449999999</v>
      </c>
      <c r="J146" s="15">
        <v>33474382.449999999</v>
      </c>
      <c r="K146" s="15">
        <v>33474382.449999999</v>
      </c>
      <c r="L146" s="16" t="s">
        <v>20</v>
      </c>
      <c r="M146" s="2">
        <v>2015</v>
      </c>
      <c r="N146" s="2">
        <v>2024</v>
      </c>
      <c r="O146" s="2" t="s">
        <v>24</v>
      </c>
      <c r="P146" s="2" t="s">
        <v>10</v>
      </c>
    </row>
    <row r="147" spans="1:16" ht="27" customHeight="1" x14ac:dyDescent="0.2">
      <c r="A147" s="45">
        <v>134</v>
      </c>
      <c r="B147" s="56" t="s">
        <v>79</v>
      </c>
      <c r="C147" s="57"/>
      <c r="D147" s="57"/>
      <c r="E147" s="57"/>
      <c r="F147" s="57"/>
      <c r="G147" s="57"/>
      <c r="H147" s="57"/>
      <c r="I147" s="57"/>
      <c r="J147" s="57"/>
      <c r="K147" s="57"/>
      <c r="L147" s="58"/>
      <c r="M147" s="4">
        <v>2015</v>
      </c>
      <c r="N147" s="5">
        <v>2024</v>
      </c>
      <c r="O147" s="5" t="s">
        <v>24</v>
      </c>
      <c r="P147" s="5" t="s">
        <v>10</v>
      </c>
    </row>
    <row r="148" spans="1:16" ht="48" customHeight="1" x14ac:dyDescent="0.2">
      <c r="A148" s="45">
        <v>135</v>
      </c>
      <c r="B148" s="10" t="s">
        <v>9</v>
      </c>
      <c r="C148" s="11">
        <f>D148+E148+F148+G148+H148+I148+J148+K148</f>
        <v>152495178.35999998</v>
      </c>
      <c r="D148" s="11">
        <f t="shared" ref="D148:K148" si="91">D149+D150</f>
        <v>11608155.300000001</v>
      </c>
      <c r="E148" s="11">
        <f t="shared" si="91"/>
        <v>16972546.310000002</v>
      </c>
      <c r="F148" s="11">
        <f t="shared" si="91"/>
        <v>23375781.649999999</v>
      </c>
      <c r="G148" s="11">
        <f t="shared" si="91"/>
        <v>20250663.82</v>
      </c>
      <c r="H148" s="11">
        <f t="shared" si="91"/>
        <v>20250663.82</v>
      </c>
      <c r="I148" s="11">
        <f t="shared" si="91"/>
        <v>20012455.82</v>
      </c>
      <c r="J148" s="11">
        <f t="shared" si="91"/>
        <v>20012455.82</v>
      </c>
      <c r="K148" s="11">
        <f t="shared" si="91"/>
        <v>20012455.82</v>
      </c>
      <c r="L148" s="10" t="s">
        <v>20</v>
      </c>
      <c r="M148" s="4">
        <v>2015</v>
      </c>
      <c r="N148" s="5">
        <v>2024</v>
      </c>
      <c r="O148" s="5" t="s">
        <v>24</v>
      </c>
      <c r="P148" s="5" t="s">
        <v>10</v>
      </c>
    </row>
    <row r="149" spans="1:16" x14ac:dyDescent="0.2">
      <c r="A149" s="45">
        <v>136</v>
      </c>
      <c r="B149" s="12" t="s">
        <v>4</v>
      </c>
      <c r="C149" s="13">
        <f t="shared" ref="C149:C150" si="92">D149+E149+F149+G149+H149+I149+J149+K149</f>
        <v>0</v>
      </c>
      <c r="D149" s="13">
        <f t="shared" ref="D149:K149" si="93">D153</f>
        <v>0</v>
      </c>
      <c r="E149" s="13">
        <f t="shared" si="93"/>
        <v>0</v>
      </c>
      <c r="F149" s="13">
        <f t="shared" si="93"/>
        <v>0</v>
      </c>
      <c r="G149" s="13">
        <f t="shared" si="93"/>
        <v>0</v>
      </c>
      <c r="H149" s="13">
        <f t="shared" si="93"/>
        <v>0</v>
      </c>
      <c r="I149" s="13">
        <f t="shared" si="93"/>
        <v>0</v>
      </c>
      <c r="J149" s="13">
        <f t="shared" si="93"/>
        <v>0</v>
      </c>
      <c r="K149" s="13">
        <f t="shared" si="93"/>
        <v>0</v>
      </c>
      <c r="L149" s="12" t="s">
        <v>20</v>
      </c>
      <c r="M149" s="6">
        <v>2015</v>
      </c>
      <c r="N149" s="7">
        <v>2024</v>
      </c>
      <c r="O149" s="7" t="s">
        <v>24</v>
      </c>
      <c r="P149" s="7" t="s">
        <v>10</v>
      </c>
    </row>
    <row r="150" spans="1:16" x14ac:dyDescent="0.2">
      <c r="A150" s="45">
        <v>137</v>
      </c>
      <c r="B150" s="12" t="s">
        <v>17</v>
      </c>
      <c r="C150" s="13">
        <f t="shared" si="92"/>
        <v>152495178.35999998</v>
      </c>
      <c r="D150" s="13">
        <f t="shared" ref="D150:K150" si="94">D154</f>
        <v>11608155.300000001</v>
      </c>
      <c r="E150" s="13">
        <f t="shared" si="94"/>
        <v>16972546.310000002</v>
      </c>
      <c r="F150" s="13">
        <f t="shared" si="94"/>
        <v>23375781.649999999</v>
      </c>
      <c r="G150" s="13">
        <f t="shared" si="94"/>
        <v>20250663.82</v>
      </c>
      <c r="H150" s="13">
        <f t="shared" si="94"/>
        <v>20250663.82</v>
      </c>
      <c r="I150" s="13">
        <f t="shared" si="94"/>
        <v>20012455.82</v>
      </c>
      <c r="J150" s="13">
        <f t="shared" si="94"/>
        <v>20012455.82</v>
      </c>
      <c r="K150" s="13">
        <f t="shared" si="94"/>
        <v>20012455.82</v>
      </c>
      <c r="L150" s="12" t="s">
        <v>20</v>
      </c>
      <c r="M150" s="6">
        <v>2015</v>
      </c>
      <c r="N150" s="7">
        <v>2024</v>
      </c>
      <c r="O150" s="7" t="s">
        <v>24</v>
      </c>
      <c r="P150" s="7" t="s">
        <v>10</v>
      </c>
    </row>
    <row r="151" spans="1:16" x14ac:dyDescent="0.2">
      <c r="A151" s="45">
        <v>138</v>
      </c>
      <c r="B151" s="53" t="s">
        <v>29</v>
      </c>
      <c r="C151" s="54"/>
      <c r="D151" s="54"/>
      <c r="E151" s="54"/>
      <c r="F151" s="54"/>
      <c r="G151" s="54"/>
      <c r="H151" s="54"/>
      <c r="I151" s="54"/>
      <c r="J151" s="54"/>
      <c r="K151" s="54"/>
      <c r="L151" s="55"/>
      <c r="M151" s="4">
        <v>2015</v>
      </c>
      <c r="N151" s="5">
        <v>2024</v>
      </c>
      <c r="O151" s="5" t="s">
        <v>24</v>
      </c>
      <c r="P151" s="5" t="s">
        <v>10</v>
      </c>
    </row>
    <row r="152" spans="1:16" ht="47.25" customHeight="1" x14ac:dyDescent="0.2">
      <c r="A152" s="45">
        <v>139</v>
      </c>
      <c r="B152" s="10" t="s">
        <v>13</v>
      </c>
      <c r="C152" s="11">
        <f>D152+E152+F152+G152+H152+I152+J152+K152</f>
        <v>152495178.35999998</v>
      </c>
      <c r="D152" s="11">
        <f t="shared" ref="D152:K152" si="95">D153+D154</f>
        <v>11608155.300000001</v>
      </c>
      <c r="E152" s="11">
        <f t="shared" si="95"/>
        <v>16972546.310000002</v>
      </c>
      <c r="F152" s="11">
        <f t="shared" si="95"/>
        <v>23375781.649999999</v>
      </c>
      <c r="G152" s="11">
        <f t="shared" si="95"/>
        <v>20250663.82</v>
      </c>
      <c r="H152" s="11">
        <f t="shared" si="95"/>
        <v>20250663.82</v>
      </c>
      <c r="I152" s="11">
        <f t="shared" si="95"/>
        <v>20012455.82</v>
      </c>
      <c r="J152" s="11">
        <f t="shared" si="95"/>
        <v>20012455.82</v>
      </c>
      <c r="K152" s="11">
        <f t="shared" si="95"/>
        <v>20012455.82</v>
      </c>
      <c r="L152" s="10" t="s">
        <v>20</v>
      </c>
      <c r="M152" s="4">
        <v>2015</v>
      </c>
      <c r="N152" s="5">
        <v>2024</v>
      </c>
      <c r="O152" s="5" t="s">
        <v>24</v>
      </c>
      <c r="P152" s="5" t="s">
        <v>10</v>
      </c>
    </row>
    <row r="153" spans="1:16" x14ac:dyDescent="0.2">
      <c r="A153" s="45">
        <v>140</v>
      </c>
      <c r="B153" s="12" t="s">
        <v>4</v>
      </c>
      <c r="C153" s="13">
        <f t="shared" ref="C153:C165" si="96">D153+E153+F153+G153+H153+I153+J153+K153</f>
        <v>0</v>
      </c>
      <c r="D153" s="13">
        <f>D156+D162</f>
        <v>0</v>
      </c>
      <c r="E153" s="13">
        <f t="shared" ref="E153:K153" si="97">E156+E162</f>
        <v>0</v>
      </c>
      <c r="F153" s="13">
        <f t="shared" si="97"/>
        <v>0</v>
      </c>
      <c r="G153" s="13">
        <f t="shared" si="97"/>
        <v>0</v>
      </c>
      <c r="H153" s="13">
        <f t="shared" si="97"/>
        <v>0</v>
      </c>
      <c r="I153" s="13">
        <f t="shared" si="97"/>
        <v>0</v>
      </c>
      <c r="J153" s="13">
        <f t="shared" si="97"/>
        <v>0</v>
      </c>
      <c r="K153" s="13">
        <f t="shared" si="97"/>
        <v>0</v>
      </c>
      <c r="L153" s="30"/>
      <c r="M153" s="6">
        <v>2015</v>
      </c>
      <c r="N153" s="7">
        <v>2024</v>
      </c>
      <c r="O153" s="7" t="s">
        <v>24</v>
      </c>
      <c r="P153" s="7" t="s">
        <v>10</v>
      </c>
    </row>
    <row r="154" spans="1:16" x14ac:dyDescent="0.2">
      <c r="A154" s="45">
        <v>141</v>
      </c>
      <c r="B154" s="12" t="s">
        <v>17</v>
      </c>
      <c r="C154" s="13">
        <f>D154+E154+F154+G154+H154+I154+J154+K154</f>
        <v>152495178.35999998</v>
      </c>
      <c r="D154" s="13">
        <f t="shared" ref="D154:E154" si="98">D157+D160+D163+D166</f>
        <v>11608155.300000001</v>
      </c>
      <c r="E154" s="13">
        <f t="shared" si="98"/>
        <v>16972546.310000002</v>
      </c>
      <c r="F154" s="13">
        <f>F157+F160+F163+F166+F169+F172</f>
        <v>23375781.649999999</v>
      </c>
      <c r="G154" s="13">
        <f t="shared" ref="G154:K154" si="99">G157+G160+G163+G166+G169+G172</f>
        <v>20250663.82</v>
      </c>
      <c r="H154" s="13">
        <f t="shared" si="99"/>
        <v>20250663.82</v>
      </c>
      <c r="I154" s="13">
        <f t="shared" si="99"/>
        <v>20012455.82</v>
      </c>
      <c r="J154" s="13">
        <f t="shared" si="99"/>
        <v>20012455.82</v>
      </c>
      <c r="K154" s="13">
        <f t="shared" si="99"/>
        <v>20012455.82</v>
      </c>
      <c r="L154" s="12" t="s">
        <v>20</v>
      </c>
      <c r="M154" s="6">
        <v>2015</v>
      </c>
      <c r="N154" s="7">
        <v>2024</v>
      </c>
      <c r="O154" s="7" t="s">
        <v>24</v>
      </c>
      <c r="P154" s="7" t="s">
        <v>10</v>
      </c>
    </row>
    <row r="155" spans="1:16" ht="63" customHeight="1" x14ac:dyDescent="0.2">
      <c r="A155" s="45">
        <v>142</v>
      </c>
      <c r="B155" s="10" t="s">
        <v>97</v>
      </c>
      <c r="C155" s="11">
        <f t="shared" si="96"/>
        <v>13672.96</v>
      </c>
      <c r="D155" s="11">
        <f t="shared" ref="D155:K155" si="100">D156+D157</f>
        <v>11304</v>
      </c>
      <c r="E155" s="11">
        <f t="shared" si="100"/>
        <v>2368.96</v>
      </c>
      <c r="F155" s="11">
        <f t="shared" si="100"/>
        <v>0</v>
      </c>
      <c r="G155" s="11">
        <f t="shared" si="100"/>
        <v>0</v>
      </c>
      <c r="H155" s="11">
        <f t="shared" si="100"/>
        <v>0</v>
      </c>
      <c r="I155" s="11">
        <f t="shared" si="100"/>
        <v>0</v>
      </c>
      <c r="J155" s="11">
        <f t="shared" si="100"/>
        <v>0</v>
      </c>
      <c r="K155" s="11">
        <f t="shared" si="100"/>
        <v>0</v>
      </c>
      <c r="L155" s="37" t="s">
        <v>61</v>
      </c>
      <c r="M155" s="4">
        <v>2015</v>
      </c>
      <c r="N155" s="5">
        <v>2024</v>
      </c>
      <c r="O155" s="5" t="s">
        <v>24</v>
      </c>
      <c r="P155" s="5" t="s">
        <v>10</v>
      </c>
    </row>
    <row r="156" spans="1:16" x14ac:dyDescent="0.2">
      <c r="A156" s="45">
        <v>143</v>
      </c>
      <c r="B156" s="14" t="s">
        <v>4</v>
      </c>
      <c r="C156" s="13">
        <f t="shared" si="96"/>
        <v>0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38" t="s">
        <v>20</v>
      </c>
      <c r="M156" s="2">
        <v>2015</v>
      </c>
      <c r="N156" s="2">
        <v>2024</v>
      </c>
      <c r="O156" s="2" t="s">
        <v>24</v>
      </c>
      <c r="P156" s="2" t="s">
        <v>10</v>
      </c>
    </row>
    <row r="157" spans="1:16" x14ac:dyDescent="0.2">
      <c r="A157" s="45">
        <v>144</v>
      </c>
      <c r="B157" s="14" t="s">
        <v>17</v>
      </c>
      <c r="C157" s="13">
        <f t="shared" si="96"/>
        <v>13672.96</v>
      </c>
      <c r="D157" s="15">
        <v>11304</v>
      </c>
      <c r="E157" s="15">
        <v>2368.96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38" t="s">
        <v>20</v>
      </c>
      <c r="M157" s="2">
        <v>2015</v>
      </c>
      <c r="N157" s="2">
        <v>2024</v>
      </c>
      <c r="O157" s="2" t="s">
        <v>24</v>
      </c>
      <c r="P157" s="2" t="s">
        <v>10</v>
      </c>
    </row>
    <row r="158" spans="1:16" ht="74.25" customHeight="1" x14ac:dyDescent="0.2">
      <c r="A158" s="45">
        <v>145</v>
      </c>
      <c r="B158" s="10" t="s">
        <v>98</v>
      </c>
      <c r="C158" s="11">
        <f t="shared" si="96"/>
        <v>149713006.22999999</v>
      </c>
      <c r="D158" s="11">
        <f>D160</f>
        <v>11565152.800000001</v>
      </c>
      <c r="E158" s="11">
        <f>E160</f>
        <v>16944177.350000001</v>
      </c>
      <c r="F158" s="11">
        <f t="shared" ref="F158:K158" si="101">F159+F160</f>
        <v>21299896.98</v>
      </c>
      <c r="G158" s="11">
        <f t="shared" si="101"/>
        <v>19980755.82</v>
      </c>
      <c r="H158" s="11">
        <f>H159+H160</f>
        <v>19980755.82</v>
      </c>
      <c r="I158" s="11">
        <f t="shared" si="101"/>
        <v>19980755.82</v>
      </c>
      <c r="J158" s="11">
        <f t="shared" si="101"/>
        <v>19980755.82</v>
      </c>
      <c r="K158" s="11">
        <f t="shared" si="101"/>
        <v>19980755.82</v>
      </c>
      <c r="L158" s="37" t="s">
        <v>62</v>
      </c>
      <c r="M158" s="4">
        <v>2015</v>
      </c>
      <c r="N158" s="5">
        <v>2024</v>
      </c>
      <c r="O158" s="5" t="s">
        <v>24</v>
      </c>
      <c r="P158" s="5" t="s">
        <v>10</v>
      </c>
    </row>
    <row r="159" spans="1:16" ht="12" customHeight="1" x14ac:dyDescent="0.2">
      <c r="A159" s="45">
        <v>146</v>
      </c>
      <c r="B159" s="31" t="s">
        <v>4</v>
      </c>
      <c r="C159" s="13">
        <f t="shared" si="96"/>
        <v>0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7"/>
      <c r="M159" s="5"/>
      <c r="N159" s="5"/>
      <c r="O159" s="5"/>
      <c r="P159" s="5"/>
    </row>
    <row r="160" spans="1:16" x14ac:dyDescent="0.2">
      <c r="A160" s="45">
        <v>147</v>
      </c>
      <c r="B160" s="14" t="s">
        <v>17</v>
      </c>
      <c r="C160" s="13">
        <f t="shared" si="96"/>
        <v>149713006.22999999</v>
      </c>
      <c r="D160" s="15">
        <v>11565152.800000001</v>
      </c>
      <c r="E160" s="13">
        <v>16944177.350000001</v>
      </c>
      <c r="F160" s="15">
        <v>21299896.98</v>
      </c>
      <c r="G160" s="15">
        <v>19980755.82</v>
      </c>
      <c r="H160" s="15">
        <v>19980755.82</v>
      </c>
      <c r="I160" s="15">
        <v>19980755.82</v>
      </c>
      <c r="J160" s="15">
        <v>19980755.82</v>
      </c>
      <c r="K160" s="15">
        <v>19980755.82</v>
      </c>
      <c r="L160" s="38" t="s">
        <v>20</v>
      </c>
      <c r="M160" s="2">
        <v>2015</v>
      </c>
      <c r="N160" s="2">
        <v>2024</v>
      </c>
      <c r="O160" s="2" t="s">
        <v>24</v>
      </c>
      <c r="P160" s="2" t="s">
        <v>10</v>
      </c>
    </row>
    <row r="161" spans="1:16" ht="204" customHeight="1" x14ac:dyDescent="0.2">
      <c r="A161" s="45">
        <v>148</v>
      </c>
      <c r="B161" s="10" t="s">
        <v>99</v>
      </c>
      <c r="C161" s="11">
        <f t="shared" si="96"/>
        <v>0</v>
      </c>
      <c r="D161" s="11">
        <f t="shared" ref="D161:K161" si="102">D162+D163</f>
        <v>0</v>
      </c>
      <c r="E161" s="11">
        <f t="shared" si="102"/>
        <v>0</v>
      </c>
      <c r="F161" s="11">
        <f t="shared" si="102"/>
        <v>0</v>
      </c>
      <c r="G161" s="11">
        <f t="shared" si="102"/>
        <v>0</v>
      </c>
      <c r="H161" s="11">
        <f t="shared" si="102"/>
        <v>0</v>
      </c>
      <c r="I161" s="11">
        <f t="shared" si="102"/>
        <v>0</v>
      </c>
      <c r="J161" s="11">
        <f t="shared" si="102"/>
        <v>0</v>
      </c>
      <c r="K161" s="11">
        <f t="shared" si="102"/>
        <v>0</v>
      </c>
      <c r="L161" s="37" t="s">
        <v>63</v>
      </c>
      <c r="M161" s="4">
        <v>2015</v>
      </c>
      <c r="N161" s="5">
        <v>2024</v>
      </c>
      <c r="O161" s="5" t="s">
        <v>24</v>
      </c>
      <c r="P161" s="5" t="s">
        <v>10</v>
      </c>
    </row>
    <row r="162" spans="1:16" x14ac:dyDescent="0.2">
      <c r="A162" s="45">
        <v>149</v>
      </c>
      <c r="B162" s="25" t="s">
        <v>4</v>
      </c>
      <c r="C162" s="13">
        <f t="shared" si="96"/>
        <v>0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38" t="s">
        <v>20</v>
      </c>
      <c r="M162" s="2">
        <v>2015</v>
      </c>
      <c r="N162" s="2">
        <v>2024</v>
      </c>
      <c r="O162" s="2" t="s">
        <v>24</v>
      </c>
      <c r="P162" s="2" t="s">
        <v>10</v>
      </c>
    </row>
    <row r="163" spans="1:16" x14ac:dyDescent="0.2">
      <c r="A163" s="45">
        <v>150</v>
      </c>
      <c r="B163" s="14" t="s">
        <v>17</v>
      </c>
      <c r="C163" s="13">
        <f t="shared" si="96"/>
        <v>0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38" t="s">
        <v>20</v>
      </c>
      <c r="M163" s="2">
        <v>2015</v>
      </c>
      <c r="N163" s="2">
        <v>2024</v>
      </c>
      <c r="O163" s="2" t="s">
        <v>24</v>
      </c>
      <c r="P163" s="2" t="s">
        <v>10</v>
      </c>
    </row>
    <row r="164" spans="1:16" ht="182.1" customHeight="1" x14ac:dyDescent="0.2">
      <c r="A164" s="45">
        <v>151</v>
      </c>
      <c r="B164" s="24" t="s">
        <v>100</v>
      </c>
      <c r="C164" s="11">
        <f t="shared" si="96"/>
        <v>242522.5</v>
      </c>
      <c r="D164" s="11">
        <f t="shared" ref="D164:K164" si="103">D165+D166</f>
        <v>31698.5</v>
      </c>
      <c r="E164" s="11">
        <f t="shared" si="103"/>
        <v>26000</v>
      </c>
      <c r="F164" s="11">
        <f t="shared" si="103"/>
        <v>29908</v>
      </c>
      <c r="G164" s="11">
        <f t="shared" si="103"/>
        <v>29908</v>
      </c>
      <c r="H164" s="11">
        <f t="shared" si="103"/>
        <v>29908</v>
      </c>
      <c r="I164" s="11">
        <f t="shared" si="103"/>
        <v>31700</v>
      </c>
      <c r="J164" s="11">
        <f t="shared" si="103"/>
        <v>31700</v>
      </c>
      <c r="K164" s="11">
        <f t="shared" si="103"/>
        <v>31700</v>
      </c>
      <c r="L164" s="43" t="s">
        <v>64</v>
      </c>
      <c r="M164" s="2"/>
      <c r="N164" s="2"/>
      <c r="O164" s="2"/>
      <c r="P164" s="2"/>
    </row>
    <row r="165" spans="1:16" x14ac:dyDescent="0.2">
      <c r="A165" s="45">
        <v>152</v>
      </c>
      <c r="B165" s="16" t="s">
        <v>4</v>
      </c>
      <c r="C165" s="13">
        <f t="shared" si="96"/>
        <v>0</v>
      </c>
      <c r="D165" s="27">
        <v>0</v>
      </c>
      <c r="E165" s="27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9"/>
      <c r="M165" s="2"/>
      <c r="N165" s="2"/>
      <c r="O165" s="2"/>
      <c r="P165" s="2"/>
    </row>
    <row r="166" spans="1:16" x14ac:dyDescent="0.2">
      <c r="A166" s="45">
        <v>153</v>
      </c>
      <c r="B166" s="14" t="s">
        <v>17</v>
      </c>
      <c r="C166" s="13">
        <f t="shared" ref="C166:C168" si="104">D166+E166+F166+G166+H166+I166+J166+K166</f>
        <v>242522.5</v>
      </c>
      <c r="D166" s="15">
        <f>31700-1.5</f>
        <v>31698.5</v>
      </c>
      <c r="E166" s="15">
        <v>26000</v>
      </c>
      <c r="F166" s="33">
        <v>29908</v>
      </c>
      <c r="G166" s="33">
        <v>29908</v>
      </c>
      <c r="H166" s="33">
        <v>29908</v>
      </c>
      <c r="I166" s="33">
        <v>31700</v>
      </c>
      <c r="J166" s="33">
        <v>31700</v>
      </c>
      <c r="K166" s="33">
        <v>31700</v>
      </c>
      <c r="L166" s="29"/>
      <c r="M166" s="2"/>
      <c r="N166" s="2"/>
      <c r="O166" s="2"/>
      <c r="P166" s="2"/>
    </row>
    <row r="167" spans="1:16" ht="105.75" customHeight="1" x14ac:dyDescent="0.2">
      <c r="A167" s="45">
        <v>154</v>
      </c>
      <c r="B167" s="24" t="s">
        <v>101</v>
      </c>
      <c r="C167" s="11">
        <f t="shared" si="104"/>
        <v>720000</v>
      </c>
      <c r="D167" s="11">
        <f t="shared" ref="D167:K167" si="105">D168+D169</f>
        <v>0</v>
      </c>
      <c r="E167" s="11">
        <f t="shared" si="105"/>
        <v>0</v>
      </c>
      <c r="F167" s="11">
        <f t="shared" si="105"/>
        <v>240000</v>
      </c>
      <c r="G167" s="11">
        <f t="shared" si="105"/>
        <v>240000</v>
      </c>
      <c r="H167" s="11">
        <f t="shared" si="105"/>
        <v>240000</v>
      </c>
      <c r="I167" s="11">
        <f t="shared" si="105"/>
        <v>0</v>
      </c>
      <c r="J167" s="11">
        <f t="shared" si="105"/>
        <v>0</v>
      </c>
      <c r="K167" s="11">
        <f t="shared" si="105"/>
        <v>0</v>
      </c>
      <c r="L167" s="43" t="s">
        <v>67</v>
      </c>
      <c r="M167" s="2"/>
      <c r="N167" s="2"/>
      <c r="O167" s="2"/>
      <c r="P167" s="2"/>
    </row>
    <row r="168" spans="1:16" x14ac:dyDescent="0.2">
      <c r="A168" s="45">
        <v>155</v>
      </c>
      <c r="B168" s="16" t="s">
        <v>4</v>
      </c>
      <c r="C168" s="13">
        <f t="shared" si="104"/>
        <v>0</v>
      </c>
      <c r="D168" s="27">
        <v>0</v>
      </c>
      <c r="E168" s="27">
        <v>0</v>
      </c>
      <c r="F168" s="28">
        <v>0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9"/>
      <c r="M168" s="2"/>
      <c r="N168" s="2"/>
      <c r="O168" s="2"/>
      <c r="P168" s="2"/>
    </row>
    <row r="169" spans="1:16" x14ac:dyDescent="0.2">
      <c r="A169" s="45">
        <v>156</v>
      </c>
      <c r="B169" s="14" t="s">
        <v>17</v>
      </c>
      <c r="C169" s="13">
        <f>D169+E169+F169+G169+H169+I169+J169+K169</f>
        <v>720000</v>
      </c>
      <c r="D169" s="15">
        <v>0</v>
      </c>
      <c r="E169" s="15">
        <v>0</v>
      </c>
      <c r="F169" s="33">
        <v>240000</v>
      </c>
      <c r="G169" s="33">
        <v>240000</v>
      </c>
      <c r="H169" s="33">
        <v>240000</v>
      </c>
      <c r="I169" s="33">
        <v>0</v>
      </c>
      <c r="J169" s="33">
        <v>0</v>
      </c>
      <c r="K169" s="33">
        <v>0</v>
      </c>
      <c r="L169" s="29"/>
      <c r="M169" s="2"/>
      <c r="N169" s="2"/>
      <c r="O169" s="2"/>
      <c r="P169" s="2"/>
    </row>
    <row r="170" spans="1:16" ht="69" customHeight="1" x14ac:dyDescent="0.2">
      <c r="A170" s="45">
        <v>157</v>
      </c>
      <c r="B170" s="19" t="s">
        <v>102</v>
      </c>
      <c r="C170" s="13">
        <f>C171+C172</f>
        <v>1805976.67</v>
      </c>
      <c r="D170" s="13">
        <f t="shared" ref="D170:K170" si="106">D171+D172</f>
        <v>0</v>
      </c>
      <c r="E170" s="13">
        <f t="shared" si="106"/>
        <v>0</v>
      </c>
      <c r="F170" s="13">
        <f t="shared" si="106"/>
        <v>1805976.67</v>
      </c>
      <c r="G170" s="13">
        <f t="shared" si="106"/>
        <v>0</v>
      </c>
      <c r="H170" s="13">
        <f t="shared" si="106"/>
        <v>0</v>
      </c>
      <c r="I170" s="13">
        <f t="shared" si="106"/>
        <v>0</v>
      </c>
      <c r="J170" s="13">
        <f t="shared" si="106"/>
        <v>0</v>
      </c>
      <c r="K170" s="13">
        <f t="shared" si="106"/>
        <v>0</v>
      </c>
      <c r="L170" s="39" t="s">
        <v>81</v>
      </c>
      <c r="M170" s="2"/>
      <c r="N170" s="2"/>
      <c r="O170" s="2"/>
      <c r="P170" s="2"/>
    </row>
    <row r="171" spans="1:16" x14ac:dyDescent="0.2">
      <c r="A171" s="45">
        <v>158</v>
      </c>
      <c r="B171" s="16" t="s">
        <v>4</v>
      </c>
      <c r="C171" s="13">
        <f>D171+E171+F171+G171+H171+I171+J171+K171</f>
        <v>0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16"/>
      <c r="M171" s="2"/>
      <c r="N171" s="2"/>
      <c r="O171" s="2"/>
      <c r="P171" s="2"/>
    </row>
    <row r="172" spans="1:16" x14ac:dyDescent="0.2">
      <c r="A172" s="45">
        <v>159</v>
      </c>
      <c r="B172" s="16" t="s">
        <v>17</v>
      </c>
      <c r="C172" s="13">
        <f>D172+E172+F172+G172+H172+I172+J172+K172</f>
        <v>1805976.67</v>
      </c>
      <c r="D172" s="27">
        <v>0</v>
      </c>
      <c r="E172" s="27">
        <v>0</v>
      </c>
      <c r="F172" s="27">
        <v>1805976.67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16"/>
      <c r="M172" s="2"/>
      <c r="N172" s="2"/>
      <c r="O172" s="2"/>
      <c r="P172" s="2"/>
    </row>
    <row r="173" spans="1:16" ht="32.25" customHeight="1" x14ac:dyDescent="0.2">
      <c r="A173" s="45">
        <v>160</v>
      </c>
      <c r="B173" s="56" t="s">
        <v>77</v>
      </c>
      <c r="C173" s="57"/>
      <c r="D173" s="57"/>
      <c r="E173" s="57"/>
      <c r="F173" s="57"/>
      <c r="G173" s="57"/>
      <c r="H173" s="57"/>
      <c r="I173" s="57"/>
      <c r="J173" s="57"/>
      <c r="K173" s="57"/>
      <c r="L173" s="58"/>
      <c r="M173" s="4">
        <v>2015</v>
      </c>
      <c r="N173" s="5">
        <v>2024</v>
      </c>
      <c r="O173" s="5" t="s">
        <v>24</v>
      </c>
      <c r="P173" s="5" t="s">
        <v>10</v>
      </c>
    </row>
    <row r="174" spans="1:16" ht="48" customHeight="1" x14ac:dyDescent="0.2">
      <c r="A174" s="45">
        <v>161</v>
      </c>
      <c r="B174" s="10" t="s">
        <v>18</v>
      </c>
      <c r="C174" s="11">
        <f>D174+E174+F174+G174+H174+I174+J174+K174</f>
        <v>632167.5</v>
      </c>
      <c r="D174" s="11">
        <f t="shared" ref="D174:K174" si="107">D175+D176</f>
        <v>77280</v>
      </c>
      <c r="E174" s="11">
        <f>E176</f>
        <v>28910.400000000001</v>
      </c>
      <c r="F174" s="11">
        <f t="shared" si="107"/>
        <v>89724.1</v>
      </c>
      <c r="G174" s="11">
        <f t="shared" si="107"/>
        <v>91587.8</v>
      </c>
      <c r="H174" s="11">
        <f t="shared" si="107"/>
        <v>93445.2</v>
      </c>
      <c r="I174" s="11">
        <f t="shared" si="107"/>
        <v>83740</v>
      </c>
      <c r="J174" s="11">
        <f t="shared" si="107"/>
        <v>83740</v>
      </c>
      <c r="K174" s="11">
        <f t="shared" si="107"/>
        <v>83740</v>
      </c>
      <c r="L174" s="10" t="s">
        <v>20</v>
      </c>
      <c r="M174" s="4">
        <v>2015</v>
      </c>
      <c r="N174" s="5">
        <v>2024</v>
      </c>
      <c r="O174" s="5" t="s">
        <v>24</v>
      </c>
      <c r="P174" s="5" t="s">
        <v>10</v>
      </c>
    </row>
    <row r="175" spans="1:16" x14ac:dyDescent="0.2">
      <c r="A175" s="45">
        <v>162</v>
      </c>
      <c r="B175" s="12" t="s">
        <v>4</v>
      </c>
      <c r="C175" s="13">
        <f t="shared" ref="C175:C176" si="108">D175+E175+F175+G175+H175+I175+J175+K175</f>
        <v>0</v>
      </c>
      <c r="D175" s="13">
        <f t="shared" ref="D175:E175" si="109">D179</f>
        <v>0</v>
      </c>
      <c r="E175" s="13">
        <f t="shared" si="109"/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2" t="s">
        <v>20</v>
      </c>
      <c r="M175" s="6">
        <v>2015</v>
      </c>
      <c r="N175" s="7">
        <v>2024</v>
      </c>
      <c r="O175" s="7" t="s">
        <v>24</v>
      </c>
      <c r="P175" s="7" t="s">
        <v>10</v>
      </c>
    </row>
    <row r="176" spans="1:16" x14ac:dyDescent="0.2">
      <c r="A176" s="45">
        <v>163</v>
      </c>
      <c r="B176" s="12" t="s">
        <v>17</v>
      </c>
      <c r="C176" s="13">
        <f t="shared" si="108"/>
        <v>632167.5</v>
      </c>
      <c r="D176" s="13">
        <f t="shared" ref="D176:K176" si="110">D180</f>
        <v>77280</v>
      </c>
      <c r="E176" s="13">
        <f>E178</f>
        <v>28910.400000000001</v>
      </c>
      <c r="F176" s="13">
        <f t="shared" si="110"/>
        <v>89724.1</v>
      </c>
      <c r="G176" s="13">
        <f t="shared" si="110"/>
        <v>91587.8</v>
      </c>
      <c r="H176" s="13">
        <f t="shared" si="110"/>
        <v>93445.2</v>
      </c>
      <c r="I176" s="13">
        <f t="shared" si="110"/>
        <v>83740</v>
      </c>
      <c r="J176" s="13">
        <f t="shared" si="110"/>
        <v>83740</v>
      </c>
      <c r="K176" s="13">
        <f t="shared" si="110"/>
        <v>83740</v>
      </c>
      <c r="L176" s="12" t="s">
        <v>20</v>
      </c>
      <c r="M176" s="6">
        <v>2015</v>
      </c>
      <c r="N176" s="7">
        <v>2024</v>
      </c>
      <c r="O176" s="7" t="s">
        <v>24</v>
      </c>
      <c r="P176" s="7" t="s">
        <v>10</v>
      </c>
    </row>
    <row r="177" spans="1:16" x14ac:dyDescent="0.2">
      <c r="A177" s="45">
        <v>164</v>
      </c>
      <c r="B177" s="53" t="s">
        <v>29</v>
      </c>
      <c r="C177" s="54"/>
      <c r="D177" s="54"/>
      <c r="E177" s="54"/>
      <c r="F177" s="54"/>
      <c r="G177" s="54"/>
      <c r="H177" s="54"/>
      <c r="I177" s="54"/>
      <c r="J177" s="54"/>
      <c r="K177" s="54"/>
      <c r="L177" s="55"/>
      <c r="M177" s="4">
        <v>2015</v>
      </c>
      <c r="N177" s="5">
        <v>2024</v>
      </c>
      <c r="O177" s="5" t="s">
        <v>24</v>
      </c>
      <c r="P177" s="5" t="s">
        <v>10</v>
      </c>
    </row>
    <row r="178" spans="1:16" ht="47.25" customHeight="1" x14ac:dyDescent="0.2">
      <c r="A178" s="45">
        <v>165</v>
      </c>
      <c r="B178" s="10" t="s">
        <v>13</v>
      </c>
      <c r="C178" s="11">
        <f>D178+E178+F178+G178+H178+I178+J178+K178</f>
        <v>632167.5</v>
      </c>
      <c r="D178" s="11">
        <f t="shared" ref="D178:K178" si="111">D179+D180</f>
        <v>77280</v>
      </c>
      <c r="E178" s="11">
        <f>E180</f>
        <v>28910.400000000001</v>
      </c>
      <c r="F178" s="11">
        <f t="shared" si="111"/>
        <v>89724.1</v>
      </c>
      <c r="G178" s="11">
        <f t="shared" si="111"/>
        <v>91587.8</v>
      </c>
      <c r="H178" s="11">
        <f t="shared" si="111"/>
        <v>93445.2</v>
      </c>
      <c r="I178" s="11">
        <f t="shared" si="111"/>
        <v>83740</v>
      </c>
      <c r="J178" s="11">
        <f t="shared" si="111"/>
        <v>83740</v>
      </c>
      <c r="K178" s="11">
        <f t="shared" si="111"/>
        <v>83740</v>
      </c>
      <c r="L178" s="10" t="s">
        <v>20</v>
      </c>
      <c r="M178" s="4">
        <v>2015</v>
      </c>
      <c r="N178" s="5">
        <v>2024</v>
      </c>
      <c r="O178" s="5" t="s">
        <v>24</v>
      </c>
      <c r="P178" s="5" t="s">
        <v>10</v>
      </c>
    </row>
    <row r="179" spans="1:16" x14ac:dyDescent="0.2">
      <c r="A179" s="45">
        <v>166</v>
      </c>
      <c r="B179" s="12" t="s">
        <v>4</v>
      </c>
      <c r="C179" s="13">
        <f t="shared" ref="C179:C183" si="112">D179+E179+F179+G179+H179+I179+J179+K179</f>
        <v>0</v>
      </c>
      <c r="D179" s="13">
        <f>D182</f>
        <v>0</v>
      </c>
      <c r="E179" s="13">
        <f t="shared" ref="E179:K179" si="113">E182</f>
        <v>0</v>
      </c>
      <c r="F179" s="13">
        <f t="shared" si="113"/>
        <v>0</v>
      </c>
      <c r="G179" s="13">
        <f t="shared" si="113"/>
        <v>0</v>
      </c>
      <c r="H179" s="13">
        <f t="shared" si="113"/>
        <v>0</v>
      </c>
      <c r="I179" s="13">
        <f t="shared" si="113"/>
        <v>0</v>
      </c>
      <c r="J179" s="13">
        <f t="shared" si="113"/>
        <v>0</v>
      </c>
      <c r="K179" s="13">
        <f t="shared" si="113"/>
        <v>0</v>
      </c>
      <c r="L179" s="12" t="s">
        <v>20</v>
      </c>
      <c r="M179" s="6">
        <v>2015</v>
      </c>
      <c r="N179" s="7">
        <v>2024</v>
      </c>
      <c r="O179" s="7" t="s">
        <v>24</v>
      </c>
      <c r="P179" s="7" t="s">
        <v>10</v>
      </c>
    </row>
    <row r="180" spans="1:16" x14ac:dyDescent="0.2">
      <c r="A180" s="45">
        <v>167</v>
      </c>
      <c r="B180" s="12" t="s">
        <v>17</v>
      </c>
      <c r="C180" s="13">
        <f>D180+E180+F180+G180+H180+I180+J180+K180</f>
        <v>632167.5</v>
      </c>
      <c r="D180" s="13">
        <f>D183</f>
        <v>77280</v>
      </c>
      <c r="E180" s="13">
        <f t="shared" ref="E180:K180" si="114">E183</f>
        <v>28910.400000000001</v>
      </c>
      <c r="F180" s="13">
        <f t="shared" si="114"/>
        <v>89724.1</v>
      </c>
      <c r="G180" s="13">
        <f t="shared" si="114"/>
        <v>91587.8</v>
      </c>
      <c r="H180" s="13">
        <f t="shared" si="114"/>
        <v>93445.2</v>
      </c>
      <c r="I180" s="13">
        <f t="shared" si="114"/>
        <v>83740</v>
      </c>
      <c r="J180" s="13">
        <f t="shared" si="114"/>
        <v>83740</v>
      </c>
      <c r="K180" s="13">
        <f t="shared" si="114"/>
        <v>83740</v>
      </c>
      <c r="L180" s="12" t="s">
        <v>20</v>
      </c>
      <c r="M180" s="6">
        <v>2015</v>
      </c>
      <c r="N180" s="7">
        <v>2024</v>
      </c>
      <c r="O180" s="7" t="s">
        <v>24</v>
      </c>
      <c r="P180" s="7" t="s">
        <v>10</v>
      </c>
    </row>
    <row r="181" spans="1:16" ht="102" customHeight="1" x14ac:dyDescent="0.2">
      <c r="A181" s="45">
        <v>168</v>
      </c>
      <c r="B181" s="10" t="s">
        <v>103</v>
      </c>
      <c r="C181" s="11">
        <f t="shared" si="112"/>
        <v>632167.5</v>
      </c>
      <c r="D181" s="11">
        <f t="shared" ref="D181:F181" si="115">D182+D183</f>
        <v>77280</v>
      </c>
      <c r="E181" s="11">
        <f>E183</f>
        <v>28910.400000000001</v>
      </c>
      <c r="F181" s="11">
        <f t="shared" si="115"/>
        <v>89724.1</v>
      </c>
      <c r="G181" s="11">
        <f>G182+G183</f>
        <v>91587.8</v>
      </c>
      <c r="H181" s="11">
        <f t="shared" ref="H181:K181" si="116">H182+H183</f>
        <v>93445.2</v>
      </c>
      <c r="I181" s="11">
        <f t="shared" si="116"/>
        <v>83740</v>
      </c>
      <c r="J181" s="11">
        <f t="shared" si="116"/>
        <v>83740</v>
      </c>
      <c r="K181" s="11">
        <f t="shared" si="116"/>
        <v>83740</v>
      </c>
      <c r="L181" s="37" t="s">
        <v>65</v>
      </c>
      <c r="M181" s="2"/>
      <c r="N181" s="2"/>
      <c r="O181" s="2"/>
      <c r="P181" s="2"/>
    </row>
    <row r="182" spans="1:16" ht="12.75" customHeight="1" x14ac:dyDescent="0.2">
      <c r="A182" s="45">
        <v>169</v>
      </c>
      <c r="B182" s="14" t="s">
        <v>4</v>
      </c>
      <c r="C182" s="13">
        <f t="shared" si="112"/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38" t="s">
        <v>20</v>
      </c>
      <c r="M182" s="2"/>
      <c r="N182" s="2"/>
      <c r="O182" s="2"/>
      <c r="P182" s="2"/>
    </row>
    <row r="183" spans="1:16" ht="12.75" customHeight="1" x14ac:dyDescent="0.2">
      <c r="A183" s="45">
        <v>170</v>
      </c>
      <c r="B183" s="14" t="s">
        <v>17</v>
      </c>
      <c r="C183" s="13">
        <f t="shared" si="112"/>
        <v>632167.5</v>
      </c>
      <c r="D183" s="15">
        <f>80705-3425</f>
        <v>77280</v>
      </c>
      <c r="E183" s="15">
        <v>28910.400000000001</v>
      </c>
      <c r="F183" s="15">
        <v>89724.1</v>
      </c>
      <c r="G183" s="15">
        <v>91587.8</v>
      </c>
      <c r="H183" s="15">
        <v>93445.2</v>
      </c>
      <c r="I183" s="15">
        <v>83740</v>
      </c>
      <c r="J183" s="15">
        <v>83740</v>
      </c>
      <c r="K183" s="15">
        <v>83740</v>
      </c>
      <c r="L183" s="38" t="s">
        <v>20</v>
      </c>
      <c r="M183" s="2"/>
      <c r="N183" s="2"/>
      <c r="O183" s="2"/>
      <c r="P183" s="2"/>
    </row>
  </sheetData>
  <mergeCells count="29">
    <mergeCell ref="I3:L3"/>
    <mergeCell ref="I7:L7"/>
    <mergeCell ref="B118:L118"/>
    <mergeCell ref="B177:L177"/>
    <mergeCell ref="B76:L76"/>
    <mergeCell ref="B56:L56"/>
    <mergeCell ref="B42:L42"/>
    <mergeCell ref="B90:L90"/>
    <mergeCell ref="B173:L173"/>
    <mergeCell ref="B147:L147"/>
    <mergeCell ref="B136:L136"/>
    <mergeCell ref="B113:L113"/>
    <mergeCell ref="B101:L101"/>
    <mergeCell ref="B151:L151"/>
    <mergeCell ref="B104:L104"/>
    <mergeCell ref="B140:L140"/>
    <mergeCell ref="A8:L8"/>
    <mergeCell ref="B94:L94"/>
    <mergeCell ref="B72:L72"/>
    <mergeCell ref="A9:L9"/>
    <mergeCell ref="A10:L10"/>
    <mergeCell ref="A11:A12"/>
    <mergeCell ref="B11:B12"/>
    <mergeCell ref="L11:L12"/>
    <mergeCell ref="B52:L52"/>
    <mergeCell ref="B38:L38"/>
    <mergeCell ref="B22:L22"/>
    <mergeCell ref="B25:L25"/>
    <mergeCell ref="C11:K11"/>
  </mergeCells>
  <pageMargins left="0.78740157480314965" right="0.78740157480314965" top="0.98425196850393704" bottom="0.39370078740157483" header="0" footer="0"/>
  <pageSetup paperSize="9" scale="69" firstPageNumber="53" fitToHeight="0" orientation="landscape" useFirstPageNumber="1" r:id="rId1"/>
  <headerFooter differentFirst="1" scaleWithDoc="0" alignWithMargins="0">
    <oddHeader>&amp;C&amp;"Liberation Serif,обычный"&amp;14&amp;P</oddHeader>
    <firstHeader>&amp;C&amp;"Liberation Serif,обычный"&amp;14&amp;P</firstHeader>
  </headerFooter>
  <rowBreaks count="2" manualBreakCount="2">
    <brk id="63" max="11" man="1"/>
    <brk id="16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Sheet1</vt:lpstr>
      <vt:lpstr>Лист1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USER</cp:lastModifiedBy>
  <cp:lastPrinted>2025-03-06T08:58:15Z</cp:lastPrinted>
  <dcterms:created xsi:type="dcterms:W3CDTF">2019-01-29T07:35:12Z</dcterms:created>
  <dcterms:modified xsi:type="dcterms:W3CDTF">2025-03-06T08:58:17Z</dcterms:modified>
</cp:coreProperties>
</file>