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45" windowWidth="14460" windowHeight="15840" tabRatio="497"/>
  </bookViews>
  <sheets>
    <sheet name="Стр.1" sheetId="4" r:id="rId1"/>
    <sheet name="Стр.2" sheetId="6" r:id="rId2"/>
    <sheet name="Стр.3" sheetId="5" r:id="rId3"/>
  </sheets>
  <definedNames>
    <definedName name="_xlnm._FilterDatabase" localSheetId="0" hidden="1">Стр.1!$A$14:$F$14</definedName>
    <definedName name="_xlnm._FilterDatabase" localSheetId="1" hidden="1">Стр.2!$A$7:$F$1439</definedName>
    <definedName name="_xlnm.Print_Area" localSheetId="0">Стр.1!$A$1:$F$220</definedName>
    <definedName name="_xlnm.Print_Area" localSheetId="2">Стр.3!$A$1:$F$33</definedName>
  </definedNames>
  <calcPr calcId="114210"/>
  <fileRecoveryPr autoRecover="0"/>
</workbook>
</file>

<file path=xl/calcChain.xml><?xml version="1.0" encoding="utf-8"?>
<calcChain xmlns="http://schemas.openxmlformats.org/spreadsheetml/2006/main">
  <c r="E94" i="4"/>
  <c r="D94"/>
  <c r="E58"/>
  <c r="D58"/>
  <c r="E180"/>
  <c r="F124"/>
  <c r="E46"/>
  <c r="E36"/>
  <c r="E35"/>
  <c r="E34"/>
  <c r="E22"/>
  <c r="E21"/>
  <c r="E20"/>
  <c r="E201"/>
  <c r="D201"/>
  <c r="F203"/>
  <c r="D180"/>
  <c r="F190"/>
  <c r="D134"/>
  <c r="D93"/>
  <c r="F196"/>
  <c r="F195"/>
  <c r="F181"/>
  <c r="D125"/>
  <c r="E125"/>
  <c r="F130"/>
  <c r="F112"/>
  <c r="F1439" i="6"/>
  <c r="F107" i="4"/>
  <c r="F117"/>
  <c r="F187"/>
  <c r="D86"/>
  <c r="D85"/>
  <c r="E86"/>
  <c r="F88"/>
  <c r="D211"/>
  <c r="D210"/>
  <c r="E211"/>
  <c r="E210"/>
  <c r="F215"/>
  <c r="F194"/>
  <c r="F192"/>
  <c r="E45"/>
  <c r="F34"/>
  <c r="F22"/>
  <c r="F1425" i="6"/>
  <c r="F1426"/>
  <c r="F1427"/>
  <c r="F1428"/>
  <c r="F1429"/>
  <c r="F1430"/>
  <c r="F1431"/>
  <c r="F1432"/>
  <c r="F1433"/>
  <c r="F1434"/>
  <c r="F1435"/>
  <c r="F1436"/>
  <c r="F1437"/>
  <c r="F1438"/>
  <c r="F1269"/>
  <c r="F1270"/>
  <c r="F1271"/>
  <c r="F1272"/>
  <c r="F1273"/>
  <c r="F1274"/>
  <c r="F1275"/>
  <c r="F1276"/>
  <c r="F1277"/>
  <c r="F1278"/>
  <c r="F1279"/>
  <c r="F1280"/>
  <c r="F1281"/>
  <c r="F1282"/>
  <c r="F1283"/>
  <c r="F1284"/>
  <c r="F1285"/>
  <c r="F1286"/>
  <c r="F1287"/>
  <c r="F1288"/>
  <c r="F1289"/>
  <c r="F1290"/>
  <c r="F1291"/>
  <c r="F1292"/>
  <c r="F1293"/>
  <c r="F1294"/>
  <c r="F1295"/>
  <c r="F1296"/>
  <c r="F1297"/>
  <c r="F1298"/>
  <c r="F1299"/>
  <c r="F1300"/>
  <c r="F1301"/>
  <c r="F1302"/>
  <c r="F1303"/>
  <c r="F1304"/>
  <c r="F1305"/>
  <c r="F1306"/>
  <c r="F1307"/>
  <c r="F1308"/>
  <c r="F1309"/>
  <c r="F1310"/>
  <c r="F1311"/>
  <c r="F1312"/>
  <c r="F1313"/>
  <c r="F1314"/>
  <c r="F1315"/>
  <c r="F1316"/>
  <c r="F1317"/>
  <c r="F1318"/>
  <c r="F1319"/>
  <c r="F1320"/>
  <c r="F1321"/>
  <c r="F1322"/>
  <c r="F1323"/>
  <c r="F1324"/>
  <c r="F1325"/>
  <c r="F1326"/>
  <c r="F1327"/>
  <c r="F1328"/>
  <c r="F1329"/>
  <c r="F1330"/>
  <c r="F1331"/>
  <c r="F1332"/>
  <c r="F1333"/>
  <c r="F1334"/>
  <c r="F1335"/>
  <c r="F1336"/>
  <c r="F1337"/>
  <c r="F1338"/>
  <c r="F1339"/>
  <c r="F1340"/>
  <c r="F1341"/>
  <c r="F1342"/>
  <c r="F1343"/>
  <c r="F1344"/>
  <c r="F1345"/>
  <c r="F1346"/>
  <c r="F1347"/>
  <c r="F1348"/>
  <c r="F1349"/>
  <c r="F1350"/>
  <c r="F1351"/>
  <c r="F1352"/>
  <c r="F1353"/>
  <c r="F1354"/>
  <c r="F1355"/>
  <c r="F1356"/>
  <c r="F1357"/>
  <c r="F1358"/>
  <c r="F1359"/>
  <c r="F1360"/>
  <c r="F1361"/>
  <c r="F1362"/>
  <c r="F1363"/>
  <c r="F1364"/>
  <c r="F1365"/>
  <c r="F1366"/>
  <c r="F1367"/>
  <c r="F1368"/>
  <c r="F1369"/>
  <c r="F1370"/>
  <c r="F1371"/>
  <c r="F1372"/>
  <c r="F1373"/>
  <c r="F1374"/>
  <c r="F1375"/>
  <c r="F1376"/>
  <c r="F1377"/>
  <c r="F1378"/>
  <c r="F1379"/>
  <c r="F1380"/>
  <c r="F1381"/>
  <c r="F1382"/>
  <c r="F1383"/>
  <c r="F1384"/>
  <c r="F1385"/>
  <c r="F1386"/>
  <c r="F1387"/>
  <c r="F1388"/>
  <c r="F1389"/>
  <c r="F1390"/>
  <c r="F1391"/>
  <c r="F1392"/>
  <c r="F1393"/>
  <c r="F1394"/>
  <c r="F1395"/>
  <c r="F1396"/>
  <c r="F1397"/>
  <c r="F1398"/>
  <c r="F1399"/>
  <c r="F1400"/>
  <c r="F1401"/>
  <c r="F1402"/>
  <c r="F1403"/>
  <c r="F1404"/>
  <c r="F1405"/>
  <c r="F1406"/>
  <c r="F1407"/>
  <c r="F1408"/>
  <c r="F1409"/>
  <c r="F1410"/>
  <c r="F1411"/>
  <c r="F1412"/>
  <c r="F1413"/>
  <c r="F1414"/>
  <c r="F1415"/>
  <c r="F1416"/>
  <c r="F1417"/>
  <c r="F1418"/>
  <c r="F1419"/>
  <c r="F1420"/>
  <c r="F1421"/>
  <c r="F1422"/>
  <c r="F1423"/>
  <c r="F1424"/>
  <c r="D139" i="4"/>
  <c r="E139"/>
  <c r="F142"/>
  <c r="E89"/>
  <c r="E92"/>
  <c r="E85"/>
  <c r="F193"/>
  <c r="F189"/>
  <c r="E143"/>
  <c r="D143"/>
  <c r="F163"/>
  <c r="F155"/>
  <c r="F120"/>
  <c r="F1249" i="6"/>
  <c r="F1250"/>
  <c r="F1251"/>
  <c r="F1252"/>
  <c r="F1253"/>
  <c r="F1254"/>
  <c r="F1255"/>
  <c r="F1256"/>
  <c r="F1257"/>
  <c r="F1258"/>
  <c r="F1259"/>
  <c r="F1260"/>
  <c r="F1261"/>
  <c r="F1262"/>
  <c r="F1263"/>
  <c r="F1264"/>
  <c r="F1265"/>
  <c r="F1266"/>
  <c r="F1267"/>
  <c r="F1268"/>
  <c r="F212" i="4"/>
  <c r="D89"/>
  <c r="D92"/>
  <c r="F87"/>
  <c r="F191"/>
  <c r="E69"/>
  <c r="D69"/>
  <c r="E164"/>
  <c r="E198"/>
  <c r="E197"/>
  <c r="E207"/>
  <c r="E200"/>
  <c r="D164"/>
  <c r="F164"/>
  <c r="D198"/>
  <c r="D197"/>
  <c r="D207"/>
  <c r="D206"/>
  <c r="D205"/>
  <c r="F201"/>
  <c r="F202"/>
  <c r="F136"/>
  <c r="F135"/>
  <c r="D74"/>
  <c r="F1222" i="6"/>
  <c r="F1223"/>
  <c r="F1224"/>
  <c r="F1225"/>
  <c r="F1226"/>
  <c r="F1227"/>
  <c r="F1228"/>
  <c r="F1229"/>
  <c r="F1230"/>
  <c r="F1231"/>
  <c r="F1232"/>
  <c r="F1233"/>
  <c r="F1234"/>
  <c r="F1235"/>
  <c r="F1236"/>
  <c r="F1237"/>
  <c r="F1238"/>
  <c r="F1239"/>
  <c r="F1240"/>
  <c r="F1241"/>
  <c r="F1242"/>
  <c r="F1243"/>
  <c r="F1244"/>
  <c r="F1245"/>
  <c r="F1246"/>
  <c r="F1247"/>
  <c r="F1248"/>
  <c r="D17" i="5"/>
  <c r="D8"/>
  <c r="F1177" i="6"/>
  <c r="F1178"/>
  <c r="F1179"/>
  <c r="F1180"/>
  <c r="F1181"/>
  <c r="F1182"/>
  <c r="F1183"/>
  <c r="F1184"/>
  <c r="F1185"/>
  <c r="F1186"/>
  <c r="F1187"/>
  <c r="F1188"/>
  <c r="F1189"/>
  <c r="F1190"/>
  <c r="F1191"/>
  <c r="F1192"/>
  <c r="F1193"/>
  <c r="F1194"/>
  <c r="F1195"/>
  <c r="F1196"/>
  <c r="F1197"/>
  <c r="F1198"/>
  <c r="F1199"/>
  <c r="F1200"/>
  <c r="F1201"/>
  <c r="F1202"/>
  <c r="F1203"/>
  <c r="F1204"/>
  <c r="F1205"/>
  <c r="F1206"/>
  <c r="F1207"/>
  <c r="F1208"/>
  <c r="F1209"/>
  <c r="F1210"/>
  <c r="F1211"/>
  <c r="F1212"/>
  <c r="F1213"/>
  <c r="F1214"/>
  <c r="F1215"/>
  <c r="F1216"/>
  <c r="F1217"/>
  <c r="F1218"/>
  <c r="F1219"/>
  <c r="F1220"/>
  <c r="F1221"/>
  <c r="F73" i="4"/>
  <c r="D48"/>
  <c r="E48"/>
  <c r="F55"/>
  <c r="F1101" i="6"/>
  <c r="F1102"/>
  <c r="F1103"/>
  <c r="F1104"/>
  <c r="F1105"/>
  <c r="F1106"/>
  <c r="F1107"/>
  <c r="F1108"/>
  <c r="F1109"/>
  <c r="F1110"/>
  <c r="F1111"/>
  <c r="F1112"/>
  <c r="F1113"/>
  <c r="F1114"/>
  <c r="F1115"/>
  <c r="F1116"/>
  <c r="F1117"/>
  <c r="F1118"/>
  <c r="F1119"/>
  <c r="F1120"/>
  <c r="F1121"/>
  <c r="F1122"/>
  <c r="F1123"/>
  <c r="F1124"/>
  <c r="F1125"/>
  <c r="F1126"/>
  <c r="F1127"/>
  <c r="F1128"/>
  <c r="F1129"/>
  <c r="F1130"/>
  <c r="F1131"/>
  <c r="F1132"/>
  <c r="F1133"/>
  <c r="F1134"/>
  <c r="F1135"/>
  <c r="F1136"/>
  <c r="F1137"/>
  <c r="F1138"/>
  <c r="F1139"/>
  <c r="F1140"/>
  <c r="F1141"/>
  <c r="F1142"/>
  <c r="F1143"/>
  <c r="F1144"/>
  <c r="F1145"/>
  <c r="F1146"/>
  <c r="F1147"/>
  <c r="F1148"/>
  <c r="F1149"/>
  <c r="F1150"/>
  <c r="F1151"/>
  <c r="F1152"/>
  <c r="F1153"/>
  <c r="F1154"/>
  <c r="F1155"/>
  <c r="F1156"/>
  <c r="F1157"/>
  <c r="F1158"/>
  <c r="F1159"/>
  <c r="F1160"/>
  <c r="F1161"/>
  <c r="F1162"/>
  <c r="F1163"/>
  <c r="F1164"/>
  <c r="F1165"/>
  <c r="F1166"/>
  <c r="F1167"/>
  <c r="F1168"/>
  <c r="F1169"/>
  <c r="F1170"/>
  <c r="F1171"/>
  <c r="F1172"/>
  <c r="F1173"/>
  <c r="F1174"/>
  <c r="F1175"/>
  <c r="F1176"/>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990"/>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04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F1078"/>
  <c r="F1079"/>
  <c r="F1080"/>
  <c r="F1081"/>
  <c r="F1082"/>
  <c r="F1083"/>
  <c r="F1084"/>
  <c r="F1085"/>
  <c r="F1086"/>
  <c r="F1087"/>
  <c r="F1088"/>
  <c r="F1089"/>
  <c r="F1090"/>
  <c r="F1091"/>
  <c r="F1092"/>
  <c r="F1093"/>
  <c r="F1094"/>
  <c r="F1095"/>
  <c r="F1096"/>
  <c r="F1097"/>
  <c r="F1098"/>
  <c r="F1099"/>
  <c r="F1100"/>
  <c r="F134" i="4"/>
  <c r="F133"/>
  <c r="F132"/>
  <c r="F131"/>
  <c r="F209"/>
  <c r="F160"/>
  <c r="F161"/>
  <c r="F199"/>
  <c r="E74"/>
  <c r="F79"/>
  <c r="F78"/>
  <c r="F101"/>
  <c r="F95"/>
  <c r="F214"/>
  <c r="F82"/>
  <c r="F77"/>
  <c r="F188"/>
  <c r="F182"/>
  <c r="F162"/>
  <c r="F151"/>
  <c r="F213"/>
  <c r="F217"/>
  <c r="F219"/>
  <c r="D45"/>
  <c r="E33"/>
  <c r="E32"/>
  <c r="D33"/>
  <c r="D32"/>
  <c r="F149"/>
  <c r="F148"/>
  <c r="F144"/>
  <c r="F145"/>
  <c r="D40"/>
  <c r="D42"/>
  <c r="E19"/>
  <c r="E18"/>
  <c r="E27"/>
  <c r="E40"/>
  <c r="E42"/>
  <c r="F42"/>
  <c r="E56"/>
  <c r="E63"/>
  <c r="E62"/>
  <c r="D19"/>
  <c r="D18"/>
  <c r="D56"/>
  <c r="D27"/>
  <c r="D63"/>
  <c r="D62"/>
  <c r="F26"/>
  <c r="F81"/>
  <c r="F127"/>
  <c r="F31"/>
  <c r="F30"/>
  <c r="F29"/>
  <c r="F28"/>
  <c r="F25"/>
  <c r="E17" i="5"/>
  <c r="F17"/>
  <c r="F20" i="4"/>
  <c r="F21"/>
  <c r="F23"/>
  <c r="F24"/>
  <c r="F35"/>
  <c r="F36"/>
  <c r="F37"/>
  <c r="F38"/>
  <c r="F41"/>
  <c r="F43"/>
  <c r="F44"/>
  <c r="F49"/>
  <c r="F50"/>
  <c r="F51"/>
  <c r="F52"/>
  <c r="F53"/>
  <c r="F54"/>
  <c r="F57"/>
  <c r="F59"/>
  <c r="F60"/>
  <c r="F61"/>
  <c r="F64"/>
  <c r="F65"/>
  <c r="F66"/>
  <c r="F67"/>
  <c r="F70"/>
  <c r="F71"/>
  <c r="F72"/>
  <c r="F75"/>
  <c r="F76"/>
  <c r="F80"/>
  <c r="F83"/>
  <c r="F90"/>
  <c r="F91"/>
  <c r="F93"/>
  <c r="F96"/>
  <c r="F97"/>
  <c r="F98"/>
  <c r="F99"/>
  <c r="F100"/>
  <c r="F102"/>
  <c r="F103"/>
  <c r="F104"/>
  <c r="F105"/>
  <c r="F106"/>
  <c r="F108"/>
  <c r="F109"/>
  <c r="F110"/>
  <c r="F111"/>
  <c r="F113"/>
  <c r="F114"/>
  <c r="F115"/>
  <c r="F116"/>
  <c r="F118"/>
  <c r="F119"/>
  <c r="F121"/>
  <c r="F122"/>
  <c r="F123"/>
  <c r="F126"/>
  <c r="F128"/>
  <c r="F129"/>
  <c r="F140"/>
  <c r="F141"/>
  <c r="F146"/>
  <c r="F147"/>
  <c r="F150"/>
  <c r="F152"/>
  <c r="F153"/>
  <c r="F154"/>
  <c r="F156"/>
  <c r="F157"/>
  <c r="F158"/>
  <c r="F159"/>
  <c r="F165"/>
  <c r="F166"/>
  <c r="F167"/>
  <c r="F168"/>
  <c r="F169"/>
  <c r="F170"/>
  <c r="F171"/>
  <c r="F172"/>
  <c r="F173"/>
  <c r="F174"/>
  <c r="F175"/>
  <c r="F176"/>
  <c r="F177"/>
  <c r="F178"/>
  <c r="F179"/>
  <c r="F183"/>
  <c r="F184"/>
  <c r="F185"/>
  <c r="F186"/>
  <c r="F208"/>
  <c r="F216"/>
  <c r="F218"/>
  <c r="F220"/>
  <c r="E9" i="5"/>
  <c r="E8"/>
  <c r="F12"/>
  <c r="F11"/>
  <c r="F5" i="6"/>
  <c r="F16" i="5"/>
  <c r="F15"/>
  <c r="F13"/>
  <c r="F46" i="4"/>
  <c r="F18"/>
  <c r="F48"/>
  <c r="F58"/>
  <c r="F143"/>
  <c r="F94"/>
  <c r="F180"/>
  <c r="D47"/>
  <c r="E39"/>
  <c r="F207"/>
  <c r="D84"/>
  <c r="F125"/>
  <c r="F210"/>
  <c r="F63"/>
  <c r="F45"/>
  <c r="E68"/>
  <c r="F197"/>
  <c r="E206"/>
  <c r="D68"/>
  <c r="F92"/>
  <c r="F27"/>
  <c r="F74"/>
  <c r="F69"/>
  <c r="D39"/>
  <c r="E47"/>
  <c r="F62"/>
  <c r="E138"/>
  <c r="F56"/>
  <c r="F19"/>
  <c r="D138"/>
  <c r="F40"/>
  <c r="F198"/>
  <c r="D204"/>
  <c r="F8" i="5"/>
  <c r="E84" i="4"/>
  <c r="F85"/>
  <c r="F32"/>
  <c r="F139"/>
  <c r="D200"/>
  <c r="F200"/>
  <c r="F86"/>
  <c r="F211"/>
  <c r="F89"/>
  <c r="F9" i="5"/>
  <c r="F33" i="4"/>
  <c r="F68"/>
  <c r="F47"/>
  <c r="F39"/>
  <c r="E17"/>
  <c r="D17"/>
  <c r="F17"/>
  <c r="E205"/>
  <c r="F206"/>
  <c r="F138"/>
  <c r="F84"/>
  <c r="D137"/>
  <c r="D15"/>
  <c r="E204"/>
  <c r="F205"/>
  <c r="F204"/>
  <c r="E137"/>
  <c r="E15"/>
  <c r="F15"/>
  <c r="F137"/>
</calcChain>
</file>

<file path=xl/sharedStrings.xml><?xml version="1.0" encoding="utf-8"?>
<sst xmlns="http://schemas.openxmlformats.org/spreadsheetml/2006/main" count="4990" uniqueCount="1620">
  <si>
    <t>906 2 02 45050 04 0000 150</t>
  </si>
  <si>
    <t>906 2 02 49999 04 0173 150</t>
  </si>
  <si>
    <t>Прочие межбюджетные трансферты, передаваемые бюджетам городских округов (приобретение банкеток двухместных для Муниципального автономного общеобразовательного учреждения средней общеобразовательной школы № 4)</t>
  </si>
  <si>
    <t>908 2 02 49999 04 0174 150</t>
  </si>
  <si>
    <t>Строительство 3-этажного многоквартирного жилого дома, расположенного по адресу: Свердловская область, г. Кушва, ул. Кузьмина, 46</t>
  </si>
  <si>
    <t>Переселение граждан из аварийного жилищного фонда (за счет средств, поступивших от публично-правовой компании "Фонд развития территорий")</t>
  </si>
  <si>
    <t>Строительство объекта "Очистные сооружения хозяйственно-бытовых сточных вод г. Кушва"</t>
  </si>
  <si>
    <t>Благоустройство территории мемориальных комплексов воинам, погибшим в годы ВОВ 1941-1945 гг., на территории Кушвинского городского округа</t>
  </si>
  <si>
    <t>Комплексное благоустройство общественной территории, расположенной по адресу: Свердловская область, пос. Баранчинский, ул. Коммуны, 41-47 (в том числе разработка проектно-сметной документации)</t>
  </si>
  <si>
    <t>Строительство сетей наружного освещения по ул. Привокзальная от дома № 2 б до дома № 49, пос. Азиатская, Кушвинский городской округ, Свердловская область (в том числе проведение изыскательских работ, разработка проектно-сметной документации)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</si>
  <si>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</si>
  <si>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Штрафы, санкции, возмещение ущерба</t>
  </si>
  <si>
    <t>Формирование земельных участков для строительства объектов муниципальной собственности</t>
  </si>
  <si>
    <t>90204120214310000000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</si>
  <si>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</si>
  <si>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</si>
  <si>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Уплата налогов, сборов и иных платежей</t>
  </si>
  <si>
    <t>Расходы на выплаты персоналу казенных учреждений</t>
  </si>
  <si>
    <t>Социальные выплаты гражданам, кроме публичных нормативных социальных выплат</t>
  </si>
  <si>
    <t>Осуществление мероприятий, направленных на соблюдение требований и норм антитеррористической защищенности</t>
  </si>
  <si>
    <t>Дополнительное образование детей</t>
  </si>
  <si>
    <t>Жилищное хозяйство</t>
  </si>
  <si>
    <t>Капитальный ремонт проезда, расположенного в Свердловской области, пос. Баранчинский (от ул. Советская до здания № 36 ул. Карла Либкнехта, тротуар от здания № 36 до № 33 ул. Карла Либкнехта)</t>
  </si>
  <si>
    <t>Строительство сетей наружного освещения по ул. Советская (от ул. Ленина до ж/д переезда ул. Бисерская, ул. Бисерская от д. № 1 до д. № 49) и ул. Электровозников (от ул. Азиатская до станции Кушва) г. Кушва, Свердловская область (в том числе проведение изыскательских работ, разработка проектно-сметной документации)</t>
  </si>
  <si>
    <t>Строительство сетей наружного освещения по ул. Коммуны (от ул. Мира до ул. Октябрьская) пос. Баранчинский, Кушвинский городской округ, Свердловская область (в том числе проведение изыскательских работ, разработка проектно-сметной документации)</t>
  </si>
  <si>
    <t>90101027001240700000</t>
  </si>
  <si>
    <t>90101027001240700120</t>
  </si>
  <si>
    <t>90101040183840700000</t>
  </si>
  <si>
    <t>90101040183840700120</t>
  </si>
  <si>
    <t>90103100110210000850</t>
  </si>
  <si>
    <t>90104090325710000000</t>
  </si>
  <si>
    <t>90104090325710000240</t>
  </si>
  <si>
    <t>9010503033ИВ16000000</t>
  </si>
  <si>
    <t>9010503033ИВ16000410</t>
  </si>
  <si>
    <t>9010503033ИД16000000</t>
  </si>
  <si>
    <t>9010503033ИД16000410</t>
  </si>
  <si>
    <t>90201130273040700000</t>
  </si>
  <si>
    <t>90201130273040700120</t>
  </si>
  <si>
    <t>9020501029F316000000</t>
  </si>
  <si>
    <t>9020501029F316000410</t>
  </si>
  <si>
    <t>90607090641040700000</t>
  </si>
  <si>
    <t>90607090641040700120</t>
  </si>
  <si>
    <t>90808040862840700000</t>
  </si>
  <si>
    <t>90808040862840700120</t>
  </si>
  <si>
    <t>91511051551140700000</t>
  </si>
  <si>
    <t>91511051551140700120</t>
  </si>
  <si>
    <t>91901061931840700000</t>
  </si>
  <si>
    <t>91901061931840700120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</si>
  <si>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</si>
  <si>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Налог на имущество физических лиц</t>
  </si>
  <si>
    <t>906070206245L3040000</t>
  </si>
  <si>
    <t>90104090329910000000</t>
  </si>
  <si>
    <t>90104120125310000000</t>
  </si>
  <si>
    <t>9010501039F367484000</t>
  </si>
  <si>
    <t>90107000000000000000</t>
  </si>
  <si>
    <t>90607070000000000000</t>
  </si>
  <si>
    <t>Прочие субсидии бюджетам городских округов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t>
  </si>
  <si>
    <t>906 2 02 49999 04 0155 150</t>
  </si>
  <si>
    <t>Прочие межбюджетные трансферты, передаваемые бюджетам городских округов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</si>
  <si>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901 2 02 49999 04 0170 150</t>
  </si>
  <si>
    <t>Прочие межбюджетные трансферты, передаваемые бюджетам городских округов (приобретение светодиодных светильников и комплектующих к ним для восстановления освещения по улице Осипенко от дома 3а до дома 12 и по улице Расковой от дома 6 до пересечения с улицей Центральной в городе Кушве)</t>
  </si>
  <si>
    <t>000 1 14 02000 00 0000 000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</si>
  <si>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</si>
  <si>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90203000000000000000</t>
  </si>
  <si>
    <t>90203100000000000000</t>
  </si>
  <si>
    <t>90203100232610002000</t>
  </si>
  <si>
    <t>90205020221910000000</t>
  </si>
  <si>
    <t>90807030821310000000</t>
  </si>
  <si>
    <t>Налог, взимаемый в связи с применением патентной системы налогообложения, зачисляемый в бюджеты городских округов</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</si>
  <si>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</si>
  <si>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90610000000000000000</t>
  </si>
  <si>
    <t>90610040000000000000</t>
  </si>
  <si>
    <t>90610040620345400000</t>
  </si>
  <si>
    <t>90607020620245310620</t>
  </si>
  <si>
    <t>90607020620245320620</t>
  </si>
  <si>
    <t>90607020620345400620</t>
  </si>
  <si>
    <t>906070206245L3040620</t>
  </si>
  <si>
    <t>9060702062E110001620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</si>
  <si>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</si>
  <si>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90103140116710000000</t>
  </si>
  <si>
    <t>90103000000000000000</t>
  </si>
  <si>
    <t>Транспорт</t>
  </si>
  <si>
    <t>Доходы от продажи материальных и нематериальных активов</t>
  </si>
  <si>
    <t>Форма 0503117 с. 3</t>
  </si>
  <si>
    <t>Мероприятия в сфере культуры</t>
  </si>
  <si>
    <t>000 1 05 00000 00 0000 000</t>
  </si>
  <si>
    <t>182 1 05 01000 00 0000 110</t>
  </si>
  <si>
    <t>182 1 05 01011 01 0000 110</t>
  </si>
  <si>
    <t>182 1 05 01021 01 0000 110</t>
  </si>
  <si>
    <t>182 1 05 02010 02 0000 110</t>
  </si>
  <si>
    <t>182 1 05 03010 01 0000 110</t>
  </si>
  <si>
    <t>182 1 05 04010 02 0000 110</t>
  </si>
  <si>
    <t>000 1 06 00000 00 0000 000</t>
  </si>
  <si>
    <t>000 1 06 01000 00 0000 110</t>
  </si>
  <si>
    <t>182 1 06 01020 04 0000 110</t>
  </si>
  <si>
    <t>000 1 06 06000 00 0000 110</t>
  </si>
  <si>
    <t>182 1 06 06032 04 0000 110</t>
  </si>
  <si>
    <t>182 1 06 06042 04 0000 110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</si>
  <si>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</si>
  <si>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Увеличение стоимости строительных материалов</t>
  </si>
  <si>
    <t>Штрафы за нарушение законодательства о налогах и сборах, законодательства о страховых взносах</t>
  </si>
  <si>
    <t>Физическая культура</t>
  </si>
  <si>
    <t>Обслуживание внутреннего долга</t>
  </si>
  <si>
    <t>90104080194310000000</t>
  </si>
  <si>
    <t>90104080194310000240</t>
  </si>
  <si>
    <t>90104090325644600000</t>
  </si>
  <si>
    <t>Увеличение стоимости основных средств</t>
  </si>
  <si>
    <t>906070906618Z5600620</t>
  </si>
  <si>
    <t>90807030821410000000</t>
  </si>
  <si>
    <t>на 1 января 2025 г.</t>
  </si>
  <si>
    <t>01.01.2025</t>
  </si>
  <si>
    <t>"10" января 2025 г.</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</si>
  <si>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за право на заключение договоров на установку и эксплуатацию рекламной конструкции на землях или земельных участках, государственная собственность на которые не разграничена)</t>
  </si>
  <si>
    <t xml:space="preserve">Плата за негативное воздействие на окружающую среду </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</si>
  <si>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</si>
  <si>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902 1 13 02994 04 0020 130</t>
  </si>
  <si>
    <t>000 1 08 00000 00 0000 000</t>
  </si>
  <si>
    <t>182 1 08 03010 01 0000 110</t>
  </si>
  <si>
    <t>000 1 11 00000 00 0000 000</t>
  </si>
  <si>
    <t>000 1 11 05000 00 0000 120</t>
  </si>
  <si>
    <t>902 1 11 05012 04 0001 120</t>
  </si>
  <si>
    <t>902 1 11 05012 04 0002 120</t>
  </si>
  <si>
    <t>902 1 11 05024 04 0001 120</t>
  </si>
  <si>
    <t>906 1 11 05034 04 0008 120</t>
  </si>
  <si>
    <t>902 1 11 05074 04 0003 120</t>
  </si>
  <si>
    <t>9020501029F36748S850</t>
  </si>
  <si>
    <t>90205020220810000240</t>
  </si>
  <si>
    <t>90205020221910000240</t>
  </si>
  <si>
    <t>902100402629L4970320</t>
  </si>
  <si>
    <t>90601137009010000320</t>
  </si>
  <si>
    <t>90607010610113000620</t>
  </si>
  <si>
    <t>90607010610145110620</t>
  </si>
  <si>
    <t>90607010610145120620</t>
  </si>
  <si>
    <t>90607010610145310620</t>
  </si>
  <si>
    <t>90607010610145320620</t>
  </si>
  <si>
    <t>90607020620213000620</t>
  </si>
  <si>
    <t>Капитальный ремонт проезда автомобильной дороги, расположенной по адресу: Свердловская область, г. Кушва, ул. Станционная, д. 13, 15 (по направлению к МАДОУ №№ 12, 24 и Спорткомплексу "Заречный")</t>
  </si>
  <si>
    <t xml:space="preserve">Доходы от продажи земельных участков, находящихся в государственной и муниципальной собственности </t>
  </si>
  <si>
    <t>Субсидии бюджетам бюджетной системы Российской Федерации (межбюджетные субсидии)</t>
  </si>
  <si>
    <t>90607070630810000000</t>
  </si>
  <si>
    <t>Неисполненные назначения</t>
  </si>
  <si>
    <t>Налог, взимаемый в связи с применением упрощенной системы налогообложения</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</si>
  <si>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в общеобразовательных организациях, реализующих образовательные программы дошкольного образования, осуществляемых за счет субвенций из областного бюджета)</t>
  </si>
  <si>
    <t>Организация деятельности муниципальных учреждений культуры и искусства культурно-досуговой сферы</t>
  </si>
  <si>
    <t>90807000000000000000</t>
  </si>
  <si>
    <t>90807030000000000000</t>
  </si>
  <si>
    <t>90807030821213000000</t>
  </si>
  <si>
    <t>90808000000000000000</t>
  </si>
  <si>
    <t>010</t>
  </si>
  <si>
    <t>КОДЫ</t>
  </si>
  <si>
    <t>Дата</t>
  </si>
  <si>
    <t>по ОКПО</t>
  </si>
  <si>
    <t>Капитальный ремонт сетей водоотведения Кушвинского городского округа</t>
  </si>
  <si>
    <t>Капитальный ремонт водопроводной сети пос. Баранчинский</t>
  </si>
  <si>
    <t>Проведение работ по определению координат точек зон санитарной охраны источников питьевого, хозяйственно-бытового и технического водоснабжения Кушвинского городского округа</t>
  </si>
  <si>
    <t>Разработка проекта зон санитарной охраны источников питьевого и хозяйственно-бытового водоснабжения Кушвинского городского округа</t>
  </si>
  <si>
    <t>Осуществление мероприятий по энергосбережению и повышению энергетической эффективности</t>
  </si>
  <si>
    <t>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t>
  </si>
  <si>
    <t>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</si>
  <si>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Проведение конкурса проектов по представлению бюджета для граждан</t>
  </si>
  <si>
    <t>90101137001910000000</t>
  </si>
  <si>
    <t>90101137001910000830</t>
  </si>
  <si>
    <t>90105010393710000000</t>
  </si>
  <si>
    <t>90105010393710000240</t>
  </si>
  <si>
    <t>90105017001910000000</t>
  </si>
  <si>
    <t>90105017001910000240</t>
  </si>
  <si>
    <t>90105017001910000830</t>
  </si>
  <si>
    <t>90106050310210000000</t>
  </si>
  <si>
    <t>90106050310210000240</t>
  </si>
  <si>
    <t>90107050000000000000</t>
  </si>
  <si>
    <t>90107050183811000000</t>
  </si>
  <si>
    <t>90107050183811000240</t>
  </si>
  <si>
    <t>90201130221010000000</t>
  </si>
  <si>
    <t>90201130221010000240</t>
  </si>
  <si>
    <t>90201130225616000000</t>
  </si>
  <si>
    <t>90201130225616000410</t>
  </si>
  <si>
    <t>Глава Кушвинского городского округа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</si>
  <si>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Поощрение муниципальной управленческой команды за достижение показателей деятельности органов исполнительной власти субъектов Российской Федерации</t>
  </si>
  <si>
    <t>Обеспечение деятельности органов местного самоуправления (органов местной администрации) (центральный аппарат)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</si>
  <si>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Оказание услуг (выполнение работ) муниципальными учреждениями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</si>
  <si>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Обеспечение первичных мер пожарной безопасности в лесах, расположенных на землях населенных пунктов</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</si>
  <si>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</si>
  <si>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Организация предоставления общего образования и создание условий для содержания детей в муниципальных общеобразовательных организациях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</si>
  <si>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Организация предоставления дополнительного образования детей в муниципальных организациях дополнительного образования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</si>
  <si>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Организация предоставления дополнительного образования детей в муниципальных организациях дополнительного образования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</si>
  <si>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образования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</si>
  <si>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Организация предоставления дополнительного образования детям в сфере искусств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</si>
  <si>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000 1 14 02040 04 0000 440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</si>
  <si>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</si>
  <si>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Прочие межбюджетные трансферты, передаваемые бюджетам городских округов (поощрение на конкурсной основе сельского населенного пункта, расположенного на территории Свердловской области, не имеющего статуса муниципального образования, - победителя областного конкурса «Здоровое село - территория трезвости» - поселка Баранчинский, входящего в его состав)</t>
  </si>
  <si>
    <t>Прочие межбюджетные трансферты, передаваемые бюджетам городских округов (приобретение оргтехники для Муниципального автономного учреждения дополнительного образования Кушвинского городского округа «Спортивная школа»)</t>
  </si>
  <si>
    <t>915 2 02 49999 04 0165 150</t>
  </si>
  <si>
    <t>Прочие межбюджетные трансферты, передаваемые бюджетам городских округов (приобретение мебели для Муниципального бюджетного учреждения культуры «Библиотечно-информационный центр Кушвинского городского округа»)</t>
  </si>
  <si>
    <t>000 2 07 00000 00 0000 150</t>
  </si>
  <si>
    <t>908 2 07 04050 04 0000 150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</si>
  <si>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</si>
  <si>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физической культуры и спорта</t>
  </si>
  <si>
    <t>Культура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</si>
  <si>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</si>
  <si>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Осуществление мероприятий, направленных на соблюдение требований и норм санитарного законодательства</t>
  </si>
  <si>
    <t>Прочие межбюджетные трансферты, передаваемые бюджетам городских округов (предоставление государственной поддержки муниципальным учреждениям культуры Свердловской области на поддержку любительских творческих коллективов)</t>
  </si>
  <si>
    <t>908 2 02 49999 04 0147 150</t>
  </si>
  <si>
    <t>Главный бухгалтер _______________________   О.В.Анферова</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</si>
  <si>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</si>
  <si>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Исполнение обязательств по обслуживанию муниципального долга в соответствии с программой муниципальных внутренних заимствований и заключенными соглашениями</t>
  </si>
  <si>
    <t>Обслуживание муниципального долга</t>
  </si>
  <si>
    <t>Налоги на совокупный доход</t>
  </si>
  <si>
    <t>Налоги на имущество</t>
  </si>
  <si>
    <t>90808010000000000000</t>
  </si>
  <si>
    <t>90808010810110000000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</si>
  <si>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</si>
  <si>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t>
  </si>
  <si>
    <t>91511051551111000120</t>
  </si>
  <si>
    <t>91511051551213000110</t>
  </si>
  <si>
    <t>91511051551213000240</t>
  </si>
  <si>
    <t>91901061931811000120</t>
  </si>
  <si>
    <t>91901061931811000240</t>
  </si>
  <si>
    <t>91901137009010000320</t>
  </si>
  <si>
    <t>1. Доходы бюджета</t>
  </si>
  <si>
    <t>Обеспечение физической и информационной доступности учреждений культуры (в том числе оборудование входных групп, сооружение пандусов, приспособление путей движения внутри зданий, оборудование накладными пандусами, создание условий доступности санитарных комнат, установка средств связи, информации и сигнализации (указателей и табличек, упрощающих ориентацию)</t>
  </si>
  <si>
    <t>Прочие доходы от оказания платных услуг (работ) получателями средств бюджетов городских округов (прочие платные услуги, оказываемые муниципальными казенными учреждениями)</t>
  </si>
  <si>
    <t>902 1 13 02994 04 0001 130</t>
  </si>
  <si>
    <t>902 1 13 02994 04 0008 130</t>
  </si>
  <si>
    <t>90610040620345400320</t>
  </si>
  <si>
    <t>90801137009010000320</t>
  </si>
  <si>
    <t>90807030821213000620</t>
  </si>
  <si>
    <t>90807030821310000620</t>
  </si>
  <si>
    <t>90808010810110000610</t>
  </si>
  <si>
    <t>90808010810110000620</t>
  </si>
  <si>
    <t>90808010810310000620</t>
  </si>
  <si>
    <t>90808010810410000620</t>
  </si>
  <si>
    <t>90808010810510000620</t>
  </si>
  <si>
    <t>90808010810813000620</t>
  </si>
  <si>
    <t>90808010810913000610</t>
  </si>
  <si>
    <t>90808010811013000620</t>
  </si>
  <si>
    <t>908080108149L5190610</t>
  </si>
  <si>
    <t>90808010842310000620</t>
  </si>
  <si>
    <t>90808010852610000620</t>
  </si>
  <si>
    <t>90808040862811000120</t>
  </si>
  <si>
    <t>90808040862913000110</t>
  </si>
  <si>
    <t>Публичные нормативные социальные выплаты гражданам</t>
  </si>
  <si>
    <t>90607090661845600000</t>
  </si>
  <si>
    <t>90607090661845600620</t>
  </si>
  <si>
    <t>906070906618Z5600000</t>
  </si>
  <si>
    <t>90105010000000000000</t>
  </si>
  <si>
    <t>9010501039F316000000</t>
  </si>
  <si>
    <t>9010501039F367483000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</si>
  <si>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</si>
  <si>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</si>
  <si>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Капитальный ремонт гидротехнических сооружений, находящихся в собственности Кушвинского городского округа</t>
  </si>
  <si>
    <t>Иные выплаты капитального характера физическим лицам</t>
  </si>
  <si>
    <t>Услуги, работы для целей капитальных вложений</t>
  </si>
  <si>
    <t>Другие общегосударственные вопросы</t>
  </si>
  <si>
    <t>019 1 16 01203 01 0000 140</t>
  </si>
  <si>
    <t>037 1 16 01203 01 0000 140</t>
  </si>
  <si>
    <t>901 1 16 02020 02 0000 140</t>
  </si>
  <si>
    <t>902 1 16 10032 04 0000 140</t>
  </si>
  <si>
    <t>037 1 16 10123 01 0000 140</t>
  </si>
  <si>
    <t>045 1 16 10123 01 0000 140</t>
  </si>
  <si>
    <t>017 1 16 11050 01 0000 140</t>
  </si>
  <si>
    <t>045 1 16 11050 01 0000 140</t>
  </si>
  <si>
    <t>901 1 16 11064 01 0000 140</t>
  </si>
  <si>
    <t>902 1 17 05040 04 0016 180</t>
  </si>
  <si>
    <t>182 1 03 02231 01 0000 110</t>
  </si>
  <si>
    <t>182 1 03 02241 01 0000 110</t>
  </si>
  <si>
    <t>182 1 03 02251 01 0000 110</t>
  </si>
  <si>
    <t>182 1 03 02261 01 0000 110</t>
  </si>
  <si>
    <t>Прочие доходы от компенсации затрат бюджетов городских округов (доходы от поступления восстановительной и компенсационной стоимости при сносе (переносе), незаконном сносе, повреждении зеленых насаждений)</t>
  </si>
  <si>
    <t>901 1 16 07090 04 0000 140</t>
  </si>
  <si>
    <t>037 1 16 01073 01 0000 140</t>
  </si>
  <si>
    <t>906 2 19 60010 04 0000 150</t>
  </si>
  <si>
    <t>901 2 19 60010 04 0000 150</t>
  </si>
  <si>
    <t>000 2 19 00000 04 0000 150</t>
  </si>
  <si>
    <t>000 2 02 00000 00 0000 000</t>
  </si>
  <si>
    <t>9060703063E210001630</t>
  </si>
  <si>
    <t>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</si>
  <si>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</si>
  <si>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Безвозмездные поступления от других бюджетов бюджетной системы Российской Федерации</t>
  </si>
  <si>
    <t>90103100110110000000</t>
  </si>
  <si>
    <t>90103100352313000000</t>
  </si>
  <si>
    <t>90102000000000000000</t>
  </si>
  <si>
    <t>90102030000000000000</t>
  </si>
  <si>
    <t>90102030174651180000</t>
  </si>
  <si>
    <t>Форма 0503117 с. 2</t>
  </si>
  <si>
    <t xml:space="preserve"> 2. Расходы бюджета</t>
  </si>
  <si>
    <t>Наименование показателя</t>
  </si>
  <si>
    <t>90101130173541100000</t>
  </si>
  <si>
    <t>90101130173641200000</t>
  </si>
  <si>
    <t>90101130383213000000</t>
  </si>
  <si>
    <t>90101137009010000000</t>
  </si>
  <si>
    <t>Другие вопросы в области культуры, кинематографии</t>
  </si>
  <si>
    <t>Спорт высших достижений</t>
  </si>
  <si>
    <t>Невыясненные поступления, зачисляемые в бюджеты городских округов</t>
  </si>
  <si>
    <t>Прочие неналоговые доходы</t>
  </si>
  <si>
    <t>90607020652610000620</t>
  </si>
  <si>
    <t>90607020652810000620</t>
  </si>
  <si>
    <t>90607020673910000620</t>
  </si>
  <si>
    <t>Прочие субсидии бюджетам городских округов (реализация проекта инициативного бюджетирования «Инфобудущее в глубинку»)</t>
  </si>
  <si>
    <t>Прочие субсидии бюджетам городских округов (реализация проекта инициативного бюджетирования «Территория развития»)</t>
  </si>
  <si>
    <t>908 2 02 29 999 04 0157 150</t>
  </si>
  <si>
    <t>906 2 02 29 999 04 0159 150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</si>
  <si>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</si>
  <si>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000 2 18 00000 04 0000 150</t>
  </si>
  <si>
    <t>915 2 18 04020 04 0000 150</t>
  </si>
  <si>
    <t>000 2 19 00000 00 0000 150</t>
  </si>
  <si>
    <t>Поддержка муниципальных учреждений спортивной направленности по адаптивной физической культуре и спорту</t>
  </si>
  <si>
    <t>Реализация дополнительных образовательных программ спортивной подготовки</t>
  </si>
  <si>
    <t>Государственная поддержка организаций, входящих в систему спортивной подготовки</t>
  </si>
  <si>
    <t>90104090325610000000</t>
  </si>
  <si>
    <t>Комплексное благоустройство общественной территории на земельном участке, расположенном по адресу: Свердловская область, г. Кушва, ул. Строителей, д. 19</t>
  </si>
  <si>
    <t>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за счет средств резервного фонда Правительства Российской Федерации</t>
  </si>
  <si>
    <t>Уплата НДС при реализации муниципального имущества, составляющего казну Кушвинского городского округа, физическим лицам, не являющимся индивидуальными предпринимателями</t>
  </si>
  <si>
    <t>Обеспечение реализации соглашений, заключенных со спортивными федерациями Свердловской области</t>
  </si>
  <si>
    <t>90102030174651180240</t>
  </si>
  <si>
    <t>90105030317410003000</t>
  </si>
  <si>
    <t>90105030317410003240</t>
  </si>
  <si>
    <t>9011003037275250F000</t>
  </si>
  <si>
    <t>9011003037275250F320</t>
  </si>
  <si>
    <t>9011006037275250F000</t>
  </si>
  <si>
    <t>9011006037275250F240</t>
  </si>
  <si>
    <t>90201137001610000000</t>
  </si>
  <si>
    <t>90201137001610000850</t>
  </si>
  <si>
    <t>90808010832010000240</t>
  </si>
  <si>
    <t>91511021511940700000</t>
  </si>
  <si>
    <t>91511021511940700620</t>
  </si>
  <si>
    <t>91511051553710000000</t>
  </si>
  <si>
    <t>91511051553710000850</t>
  </si>
  <si>
    <t>90103100352313000110</t>
  </si>
  <si>
    <t>90103100352313000240</t>
  </si>
  <si>
    <t>90103100352410000240</t>
  </si>
  <si>
    <t>90103140110310000240</t>
  </si>
  <si>
    <t>90103140115110000630</t>
  </si>
  <si>
    <t>90103140116710000240</t>
  </si>
  <si>
    <t>90104050310442П10240</t>
  </si>
  <si>
    <t>90104050319642П00240</t>
  </si>
  <si>
    <t>90104080194710000240</t>
  </si>
  <si>
    <t>90104080196110000240</t>
  </si>
  <si>
    <t>90104090321710000240</t>
  </si>
  <si>
    <t>90104090321910000240</t>
  </si>
  <si>
    <t>90104090329910000850</t>
  </si>
  <si>
    <t>90104120125310000630</t>
  </si>
  <si>
    <t>90104120125410000630</t>
  </si>
  <si>
    <t>9010501039F316000410</t>
  </si>
  <si>
    <t>9010501039F367483410</t>
  </si>
  <si>
    <t>9010501039F367484410</t>
  </si>
  <si>
    <t>9010501039F36748S410</t>
  </si>
  <si>
    <t>9010502033F516001240</t>
  </si>
  <si>
    <t>90105030310110000240</t>
  </si>
  <si>
    <t>90105030310210000240</t>
  </si>
  <si>
    <t>90105050362513000110</t>
  </si>
  <si>
    <t>90105050362513000240</t>
  </si>
  <si>
    <t>Возврат остатков субсидий на строительство и реконструкцию (модернизацию) объектов питьевого водоснабжения из бюджетов городских округов</t>
  </si>
  <si>
    <t>90808040862913000240</t>
  </si>
  <si>
    <t>90808040862913000850</t>
  </si>
  <si>
    <t>91201037009011000120</t>
  </si>
  <si>
    <t>91201037009011000240</t>
  </si>
  <si>
    <t>Капитальный ремонт участка автомобильной дороги, расположенной в Свердловской области, пос. Баранчинский, ул. Советская (участок от дома № 34 до дома № 54а по ул. Советская, разворотная площадка в районе дома № 54а по ул. Советская)</t>
  </si>
  <si>
    <t>Установка контейнерных площадок на территории Кушвинского городского округа</t>
  </si>
  <si>
    <t>Увеличение стоимости материальных запасов для целей капитальных вложений</t>
  </si>
  <si>
    <t>Комплексное благоустройство и ремонт дворовых территорий многоквартирных домов</t>
  </si>
  <si>
    <t>Строительство сетей наружного освещения по ул. Трактовая (от ул. Луначарского до перекрестка ул. Трактовая, ул. Щорса), г. Кушва, Свердловская область (в том числе проведение изыскательских работ, разработка проектно-сметной документации)</t>
  </si>
  <si>
    <t>Строительство сетей наружного освещения по ул. Советская (от дома № 8 до ул. Крестьянская), пос. Баранчинский, Свердловская область (в том числе проведение изыскательских работ, разработка проектно-сметной документации)</t>
  </si>
  <si>
    <t>Проведение мероприятий по энергосбережению и повышение энергетической эффективности</t>
  </si>
  <si>
    <t>Капитальный ремонт общего имущества в многоквартирных домах</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</si>
  <si>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</si>
  <si>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Выплата ежемесячного дополнительного материального содержания в соответствии с решением Думы Кушвинского городского округа от 23.01.2014 г. № 227 "Об утверждении Положения "О присвоении звания Почетный гражданин Кушвинского городского округа"</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</si>
  <si>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</si>
  <si>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90204120210210000240</t>
  </si>
  <si>
    <t>90204120214310000240</t>
  </si>
  <si>
    <t>90204120215210000240</t>
  </si>
  <si>
    <t>90204120217110000240</t>
  </si>
  <si>
    <t>90205010221410000240</t>
  </si>
  <si>
    <t>90205010221510000240</t>
  </si>
  <si>
    <t>90205010221610000240</t>
  </si>
  <si>
    <t>9020501029F310000240</t>
  </si>
  <si>
    <t>9020501029F367483850</t>
  </si>
  <si>
    <t>9020501029F367484850</t>
  </si>
  <si>
    <t>182 1 01 02140 01 1000 110</t>
  </si>
  <si>
    <t>906 2 19 45 179 04 0000 150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</si>
  <si>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</si>
  <si>
    <t>Создание трудовых отрядов из несовершеннолетних граждан для выполнения работ по благоустройству и озеленению города с целью социально-трудовой адаптации</t>
  </si>
  <si>
    <t>Организация отдыха и оздоровления детей в Кушвинском городском округе</t>
  </si>
  <si>
    <t>90112020000000000000</t>
  </si>
  <si>
    <t>90112020153013000000</t>
  </si>
  <si>
    <t>90110060372849100000</t>
  </si>
  <si>
    <t>ЗДРАВООХРАНЕНИЕ</t>
  </si>
  <si>
    <t>Другие вопросы в области здравоохранения</t>
  </si>
  <si>
    <t>СОЦИАЛЬНАЯ ПОЛИТИКА</t>
  </si>
  <si>
    <t>Социальное обеспечение населения</t>
  </si>
  <si>
    <t>Переселение граждан из аварийного жилищного фонда (за счет средств областного бюджета)</t>
  </si>
  <si>
    <t>Переселение граждан из аварийного жилищного фонда (за счет средств местного бюджета)</t>
  </si>
  <si>
    <t>91900000000000000000</t>
  </si>
  <si>
    <t>91901000000000000000</t>
  </si>
  <si>
    <t>91901060000000000000</t>
  </si>
  <si>
    <t>91901061931811000000</t>
  </si>
  <si>
    <t>91901130000000000000</t>
  </si>
  <si>
    <t>Доходы от оказания платных услуг и компенсации затрат государства</t>
  </si>
  <si>
    <t>901090901А6210000000</t>
  </si>
  <si>
    <t>Результат исполнения бюджета (дефицит/профицит)</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</si>
  <si>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</si>
  <si>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Другие вопросы в области образования</t>
  </si>
  <si>
    <t>90109090000000000000</t>
  </si>
  <si>
    <t>Капитальный ремонт автомобильной дороги, расположенной в Свердловской области, г. Кушва, ул. Фадеевых (участок от ул. Первомайская до ул. Кузьмина)</t>
  </si>
  <si>
    <t>Реализация проекта инициативного бюджетирования "Мы мир раскрасим голосами" (за счет средств, источником которых являются средства юридических лиц и (или) индивидуальных предпринимателей)</t>
  </si>
  <si>
    <t>Реализация проекта инициативного бюджетирования "Мы мир раскрасим голосами" (за счет средств, источником которых являются средства населения)</t>
  </si>
  <si>
    <t>90101137001910000240</t>
  </si>
  <si>
    <t>90104090321310000000</t>
  </si>
  <si>
    <t>90104090321310000240</t>
  </si>
  <si>
    <t>90105027009010700000</t>
  </si>
  <si>
    <t>90105027009010700240</t>
  </si>
  <si>
    <t>90105050373142700000</t>
  </si>
  <si>
    <t>90105050373142700240</t>
  </si>
  <si>
    <t>90205010221410000830</t>
  </si>
  <si>
    <t>90205010221610000850</t>
  </si>
  <si>
    <t>90807030825210001000</t>
  </si>
  <si>
    <t>90807030825210001620</t>
  </si>
  <si>
    <t>90807030825210002000</t>
  </si>
  <si>
    <t>90807030825210002620</t>
  </si>
  <si>
    <t>91507000000000000000</t>
  </si>
  <si>
    <t>91507050000000000000</t>
  </si>
  <si>
    <t>91507051551213000000</t>
  </si>
  <si>
    <t>91507051551213000240</t>
  </si>
  <si>
    <t>91907000000000000000</t>
  </si>
  <si>
    <t>91907050000000000000</t>
  </si>
  <si>
    <t>91907051931811000000</t>
  </si>
  <si>
    <t>91907051931811000240</t>
  </si>
  <si>
    <t>Прочие доходы от компенсации затрат бюджетов городских округов (компенсация суммы НДС при реализации муниципального имущества, составляющего казну Кушвинского городского округа, физическим лицам, не являющимся индивидуальными предпринимателями)</t>
  </si>
  <si>
    <t>Инициативные платежи, зачисляемые в бюджеты городских округов (реализация проекта инициативного бюджетирования «Территория развития» (средства населения)</t>
  </si>
  <si>
    <t>9020501029F367484410</t>
  </si>
  <si>
    <t>9020501029F36748S410</t>
  </si>
  <si>
    <t>90205020226310000000</t>
  </si>
  <si>
    <t>90205020226310000240</t>
  </si>
  <si>
    <t>90607020670910001000</t>
  </si>
  <si>
    <t>90607020670910001620</t>
  </si>
  <si>
    <t>90607020670910002000</t>
  </si>
  <si>
    <t>90607020670910002620</t>
  </si>
  <si>
    <t>90607020674610000000</t>
  </si>
  <si>
    <t>90607020674610000620</t>
  </si>
  <si>
    <t>90607020674810000000</t>
  </si>
  <si>
    <t>90607020674810000620</t>
  </si>
  <si>
    <t>90607020682510000000</t>
  </si>
  <si>
    <t>90607020682510000620</t>
  </si>
  <si>
    <t>90607070634210000000</t>
  </si>
  <si>
    <t>90607070634210000620</t>
  </si>
  <si>
    <t>90607090661810000000</t>
  </si>
  <si>
    <t>90607090661810000620</t>
  </si>
  <si>
    <t>90808010815410001000</t>
  </si>
  <si>
    <t>90808010815410002000</t>
  </si>
  <si>
    <t>90808010832010000000</t>
  </si>
  <si>
    <t>90808010832010000620</t>
  </si>
  <si>
    <t>91511021512210000000</t>
  </si>
  <si>
    <t>91511021512210000620</t>
  </si>
  <si>
    <t>Субвенции бюджетам городских округов на выполнение передаваемых полномочий субъектов Российской Федерации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</si>
  <si>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90110000000000000000</t>
  </si>
  <si>
    <t>90110030000000000000</t>
  </si>
  <si>
    <t>90110030163117000000</t>
  </si>
  <si>
    <t>Услуги связи</t>
  </si>
  <si>
    <t>Иные выплаты текущего характера организациям</t>
  </si>
  <si>
    <t>Увеличение стоимости прочих материальных запасов</t>
  </si>
  <si>
    <t>Коммунальные услуги</t>
  </si>
  <si>
    <t>Работы, услуги по содержанию имущества</t>
  </si>
  <si>
    <t>Прочие субсидии бюджетам городских округов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</si>
  <si>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906 2 02 29 999 04 0017 150</t>
  </si>
  <si>
    <t>Прочие субсидии бюджетам городских округов (организация военно-патриотического воспитания и допризывной подготовки молодых граждан)</t>
  </si>
  <si>
    <t>906 2 02 29999 04 0113 150</t>
  </si>
  <si>
    <t>Прочие субсидии бюджетам городских округов (реализация мероприятий по поэтапному внедрению Всероссийского физкультурно-спортивного комплекса "Готов к труду и обороне" (ГТО)</t>
  </si>
  <si>
    <t>915 2 02 29999 04 0123 150</t>
  </si>
  <si>
    <t>Прочие субсидии бюджетам городских округов (развитие сети муниципальных учреждений по работе с молодежью)</t>
  </si>
  <si>
    <t>906 2 02 29999 04 0149 150</t>
  </si>
  <si>
    <t>Утилизация (обезвреживание) ртутьсодержащих отходов (сбор, транспортировка и передача на утилизацию (обезвреживание) ртутьсодержащих отходов, принятых от населения и муниципальных учреждений образования, культуры и спорта Кушвинского городского округа и передача их в специализированную организацию)</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</si>
  <si>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образования</t>
  </si>
  <si>
    <t>Управление культуры Кушвинского городского округа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</si>
  <si>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(доходы, получаемые в виде арендной платы за земельные участки)</t>
  </si>
  <si>
    <t>Форма по ОКУД</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</si>
  <si>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</si>
  <si>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</si>
  <si>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</si>
  <si>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</si>
  <si>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Проведение ремонтных и восстановительных работ на насосно-сетевом оборудовании котельной "КЗПВ"</t>
  </si>
  <si>
    <t>Предоставление единовременной денежной выплаты семье гражданина, зарегистрированного на территории Кушвинского городского округа, убывшего для прохождения военной службы через военный комиссариат городов Красноуральск и Кушва Свердловской области или пункт отбора на военную службу по контракту (1 разряда) города Екатеринбурга Министерства обороны Российской Федерации, заключившего в период с 1 августа 2024 года по 31 декабря 2024 года контракт о прохождении военной службы с Министерством обороны Российской Федерации, зачисленного в списки воинских частей и проходящего военную службу по контракту</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</si>
  <si>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</si>
  <si>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Капитальный ремонт муниципальных учреждений, подведомственных Управлению образования Кушвинского городского округа (проведение работ по капитальному ремонту системы отопления в здании Муниципального автономного общеобразовательного учреждения средней общеобразовательной школы № 6 с углубленным изучением отдельных предметов)</t>
  </si>
  <si>
    <t>90105027000310000000</t>
  </si>
  <si>
    <t>90105027000310000240</t>
  </si>
  <si>
    <t>90110037000240700000</t>
  </si>
  <si>
    <t>90110037000240700310</t>
  </si>
  <si>
    <t>902050202А6013000320</t>
  </si>
  <si>
    <t>90607020621750500000</t>
  </si>
  <si>
    <t>90607020621750500620</t>
  </si>
  <si>
    <t>90607020672240700000</t>
  </si>
  <si>
    <t>90607020672240700620</t>
  </si>
  <si>
    <t>Организация библиотечного обслуживания населения, формирование и хранение библиотечных фондов муниципальных библиотек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</si>
  <si>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Организация деятельности муниципальных учреждений культуры и искусства культурно-досуговой сферы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</si>
  <si>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Пособия по социальной помощи, выплачиваемые работодателями, нанимателями бывшим работникам в натуральной форме</t>
  </si>
  <si>
    <t>Административно-хозяйственное обеспечение деятельности отраслевого органа Управления культуры Кушвинского городского округа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</si>
  <si>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Председатель Управления муниципального контроля Кушвинского городского округа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</si>
  <si>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Реализация дополнительных общеразвивающих программ в области физической культуры и спорта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</si>
  <si>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Реализация дополнительных общеразвивающих программ в области физической культуры и спорта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t>
  </si>
  <si>
    <t>Организация предоставления услуг (выполнения работ) в сфере физической культуры и спорта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</si>
  <si>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Обеспечение мероприятий по развитию материально-технической базы муниципальных учреждений в сфере физической культуры и спорта</t>
  </si>
  <si>
    <t>90607020673910000000</t>
  </si>
  <si>
    <t>Проведение ремонтных и восстановительных работ на котле № 5 котельной "КЗПВ"</t>
  </si>
  <si>
    <t>Благоустройство детской площадки по ул. Ленина, г. Кушва</t>
  </si>
  <si>
    <t>90105027000410000000</t>
  </si>
  <si>
    <t>90105027000410000240</t>
  </si>
  <si>
    <t>90105030317410006000</t>
  </si>
  <si>
    <t>90105030317410006240</t>
  </si>
  <si>
    <t>90808010810240700000</t>
  </si>
  <si>
    <t>90808010810240700610</t>
  </si>
  <si>
    <t>90808010814416000610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</si>
  <si>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городских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</si>
  <si>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902 1 13 01994 04 0021 130</t>
  </si>
  <si>
    <t>Прочие доходы от оказания платных услуг (работ) получателями средств бюджетов городских округов (плата за негативное воздействие на работу централизованной системы водоотведения)</t>
  </si>
  <si>
    <t>Реконструкция входной группы Городской библиотеки № 1 по адресу: г. Кушва, ул. Линейная, 19а, помещение № 2 (в том числе осуществление строительного контроля)</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</si>
  <si>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</si>
  <si>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Увеличение стоимости акций и иных финансовых инструментов</t>
  </si>
  <si>
    <t>Реализация проекта инициативного бюджетирования "Инфобудущее в глубинку" (за счет средств, источником которых являются собственные доходы бюджета Кушвинского городского округа)</t>
  </si>
  <si>
    <t>019 1 16 01063 01 0000 140</t>
  </si>
  <si>
    <t>037 1 16 01063 01 0000 140</t>
  </si>
  <si>
    <t>019 1 16 01073 01 0000 140</t>
  </si>
  <si>
    <t>037 1 16 01113 01 0000 140</t>
  </si>
  <si>
    <t>019 1 16 01143 01 0000 140</t>
  </si>
  <si>
    <t>019 1 16 01153 01 0000 140</t>
  </si>
  <si>
    <t>019 1 16 01173 01 0000 140</t>
  </si>
  <si>
    <t>019 1 16 01193 01 0000 140</t>
  </si>
  <si>
    <t>90105050000000000000</t>
  </si>
  <si>
    <t>90105050362513000000</t>
  </si>
  <si>
    <t>90106000000000000000</t>
  </si>
  <si>
    <t>90106030000000000000</t>
  </si>
  <si>
    <t>90106030131210000000</t>
  </si>
  <si>
    <t>Содержание, обслуживание и ремонт имущества, находящегося в собственности Кушвинского городского округа</t>
  </si>
  <si>
    <t>Общее образование</t>
  </si>
  <si>
    <t>90607020620245310000</t>
  </si>
  <si>
    <t>90607020620245320000</t>
  </si>
  <si>
    <t>90607020620345400000</t>
  </si>
  <si>
    <t>90607030000000000000</t>
  </si>
  <si>
    <t>90607030630413000000</t>
  </si>
  <si>
    <t>Дотации бюджетам бюджетной системы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</si>
  <si>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</si>
  <si>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182 1 01 02010 01 0000 110</t>
  </si>
  <si>
    <t>000 1 00 00000 00 0000 000</t>
  </si>
  <si>
    <t>000 1 01 00000 00 0000 000</t>
  </si>
  <si>
    <t>901 2 02 16549 04 0000 150</t>
  </si>
  <si>
    <t>Дотации (гранты) бюджетам городских округов за достижение показателей деятельности органов местного самоуправления</t>
  </si>
  <si>
    <t>90204120210210000000</t>
  </si>
  <si>
    <t>90205020220810000000</t>
  </si>
  <si>
    <t>902 1 14 02043 04 0000 440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</si>
  <si>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</si>
  <si>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908 2 02 49999 04 0151 150</t>
  </si>
  <si>
    <t>017 1 16 10123 01 0000 140</t>
  </si>
  <si>
    <t>037 1 16 01193 01 0000 140</t>
  </si>
  <si>
    <t>Возмещение расходов, связанных с погребением гражданина, удостоенного звания "Почетный гражданин Кушвинского городского округа", в соответствии с решением Думы Кушвинского городского округа от 21.03.2013 г. № 143 "Об утверждении Положения "О погребении Почетных граждан Кушвинского городского округа"</t>
  </si>
  <si>
    <t>Мероприятия по сносу строений (зданий, сооружений и т.п.), находящихся в собственности (казне) Кушвинского городского округа</t>
  </si>
  <si>
    <t>Поощрение на конкурсной основе сельских населенных пунктов, расположенных на территории Свердловской области, не имеющих статуса муниципального образования,- победителей областного конкурса "Здоровое село - территория трезвости"</t>
  </si>
  <si>
    <t>90110037000817000000</t>
  </si>
  <si>
    <t>90110037000817000320</t>
  </si>
  <si>
    <t>90201130221110000000</t>
  </si>
  <si>
    <t>90201130221110000850</t>
  </si>
  <si>
    <t>90607020673240700000</t>
  </si>
  <si>
    <t>90607020673240700620</t>
  </si>
  <si>
    <t>90808010814347400000</t>
  </si>
  <si>
    <t>90808010814347400620</t>
  </si>
  <si>
    <t>90205000000000000000</t>
  </si>
  <si>
    <t>90808010811110000000</t>
  </si>
  <si>
    <t>90808010811110000350</t>
  </si>
  <si>
    <t>Субвенции бюджетам городских округов на выполнение передаваемых полномочий субъектов Российской Федерации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</si>
  <si>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Прочие межбюджетные трансферты, передаваемые бюджетам городских округов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</si>
  <si>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182 1 01 02130 01 0000 110</t>
  </si>
  <si>
    <t>901 2 02 30024 04 0025 150</t>
  </si>
  <si>
    <t>901 2 02 30024 04 0042 150</t>
  </si>
  <si>
    <t>901 2 02 30024 04 0047 150</t>
  </si>
  <si>
    <t>901 2 02 30024 04 0064 150</t>
  </si>
  <si>
    <t>901 2 02 30024 04 0077 150</t>
  </si>
  <si>
    <t>906 2 02 30024 04 0116 150</t>
  </si>
  <si>
    <t>901 2 02 30024 04 0145 150</t>
  </si>
  <si>
    <t>901 2 02 35118 04 0000 150</t>
  </si>
  <si>
    <t>901 2 02 35120 04 0000 150</t>
  </si>
  <si>
    <t>901 2 02 35250 04 0000 150</t>
  </si>
  <si>
    <t>901 2 02 35462 04 0000 150</t>
  </si>
  <si>
    <t>906 2 02 39999 04 0026 150</t>
  </si>
  <si>
    <t>906 2 02 39999 04 0064 150</t>
  </si>
  <si>
    <t>000 2 02 40000 00 0000 150</t>
  </si>
  <si>
    <t>906 2 02 45303 04 0000 150</t>
  </si>
  <si>
    <t>906 2 02 49999 04 0138 150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</si>
  <si>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</si>
  <si>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</si>
  <si>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Дотации бюджетам городских округов на поддержку мер по обеспечению сбалансированности бюджетов</t>
  </si>
  <si>
    <t>000 1 01 02000 01 0000 110</t>
  </si>
  <si>
    <t>Защита населения и территории от чрезвычайных ситуаций природного и техногенного характера, пожарная безопасность</t>
  </si>
  <si>
    <t>ОБСЛУЖИВАНИЕ ГОСУДАРСТВЕННОГО (МУНИЦИПАЛЬНОГО) ДОЛГА</t>
  </si>
  <si>
    <t>Обслуживание государственного (муниципального) внутреннего долга</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</si>
  <si>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</si>
  <si>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90808010810510000000</t>
  </si>
  <si>
    <t>90607090000000000000</t>
  </si>
  <si>
    <t>90607090641011000000</t>
  </si>
  <si>
    <t>90607090641113000000</t>
  </si>
  <si>
    <t>Иные межбюджетные трансферты</t>
  </si>
  <si>
    <t>90104050000000000000</t>
  </si>
  <si>
    <t>90104090000000000000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</si>
  <si>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</si>
  <si>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Организация, проведение и участие в учебно-тренировочных сборах, спортивных соревнованиях и физкультурно-массовых мероприятиях</t>
  </si>
  <si>
    <t>Обеспечение меры социальной поддержки по бесплатному получению художественного образования в муниципальных организациях дополнительного образования, в том числе в домах детского творчества, детских школах искусств, детям-сиротам, детям, оставшимся без попечения родителей, и иным категориям несовершеннолетних граждан, нуждающихся в социальной поддержке</t>
  </si>
  <si>
    <t>Реализация мероприятий по модернизации школьных систем образования (Капитальный ремонт здания МАОУ СОШ № 4 по адресу: пл. Культуры, 2, г. Кушва)</t>
  </si>
  <si>
    <t>90110030372649200000</t>
  </si>
  <si>
    <t>90110030372752500000</t>
  </si>
  <si>
    <t>90110030372849100000</t>
  </si>
  <si>
    <t>90110030372917000000</t>
  </si>
  <si>
    <t>91901117009010700870</t>
  </si>
  <si>
    <t>91913010000000000000</t>
  </si>
  <si>
    <t>Обеспечение первичных мер пожарной безопасности на территории Кушвинского городского округа</t>
  </si>
  <si>
    <t>Массовый спорт</t>
  </si>
  <si>
    <t>СРЕДСТВА МАССОВОЙ ИНФОРМАЦИИ</t>
  </si>
  <si>
    <t>Телевидение и радиовещание</t>
  </si>
  <si>
    <t>Периодическая печать и издательства</t>
  </si>
  <si>
    <t>000 1 17 00000 00 0000 000</t>
  </si>
  <si>
    <t>Прочие межбюджетные трансферты, передаваемые бюджетам городских округов (обеспечение меры социальной поддержки по бесплатному получению художественного образования в муниципальных организациях дополнительного образования, в том числе в домах детского творчества, детских школах искусств, детям-сиротам, детям, оставшимся без попечения родителей, и иным категориям несовершеннолетних граждан, нуждающихся в социальной поддержке)</t>
  </si>
  <si>
    <t>908 2 02 49999 04 0148 150</t>
  </si>
  <si>
    <t>90105050362513000850</t>
  </si>
  <si>
    <t>90105050373110000240</t>
  </si>
  <si>
    <t>90106030131210000240</t>
  </si>
  <si>
    <t>90106050130710000240</t>
  </si>
  <si>
    <t>901090901А6210000240</t>
  </si>
  <si>
    <t>90110030372649200320</t>
  </si>
  <si>
    <t>Субсидии бюджетам городских округов на государственную поддержку организаций, входящих в систему спортивной подготовки</t>
  </si>
  <si>
    <t>Организация предоставления общего образования и создание условий для содержания детей в муниципальных общеобразовательных организациях</t>
  </si>
  <si>
    <t>90201130222310000000</t>
  </si>
  <si>
    <t>90201130273011000000</t>
  </si>
  <si>
    <t>90201137009010000000</t>
  </si>
  <si>
    <t>90204000000000000000</t>
  </si>
  <si>
    <t>90204060000000000000</t>
  </si>
  <si>
    <t>90204060221210000000</t>
  </si>
  <si>
    <t>90204120000000000000</t>
  </si>
  <si>
    <t>Реализация дополнительных образовательных программ спортивной подготовки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</si>
  <si>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Реализация дополнительных образовательных программ спортивной подготовки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t>
  </si>
  <si>
    <t>Проведение работ по благоустройству участков, сформированных под размещение улично-дорожной сети для обеспечения транспортной доступности участков, предоставленных многодетным семьям, расположенных в г. Кушва с кадастровыми номерами 66:53:0313007:721, 66:53:0313007:704, 66:53:0313007:579, предоставленных для ИЖС льготной категории граждан</t>
  </si>
  <si>
    <t>Муниципальная геоинформационная система Кушвинского городского округа</t>
  </si>
  <si>
    <t>Субвенции бюджетам городских округов на оплату жилищно-коммунальных услуг отдельным категориям граждан</t>
  </si>
  <si>
    <t>91301130000000000000</t>
  </si>
  <si>
    <t>91301137009010000000</t>
  </si>
  <si>
    <t>90103100110210000000</t>
  </si>
  <si>
    <t>90103140000000000000</t>
  </si>
  <si>
    <t>90103140115110000000</t>
  </si>
  <si>
    <t>90104000000000000000</t>
  </si>
  <si>
    <t>Предоставление субсидий некоммерческим организациям, образующим инфраструктуру поддержки малого и среднего предпринимательства на оказание финансовой поддержки по возмещению части затрат, понесенных субъектами малого и среднего предпринимательства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</si>
  <si>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</si>
  <si>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Осуществление государственного полномочия Свердловской области по созданию административных комиссий</t>
  </si>
  <si>
    <t>90112000000000000000</t>
  </si>
  <si>
    <t>90112010000000000000</t>
  </si>
  <si>
    <t>90112010153013000000</t>
  </si>
  <si>
    <t>Управление муниципального контроля Кушвинского городского округа</t>
  </si>
  <si>
    <t>90101050173751200000</t>
  </si>
  <si>
    <t>90101130000000000000</t>
  </si>
  <si>
    <t>90101130173446100000</t>
  </si>
  <si>
    <t>Профессиональная подготовка, переподготовка и повышение квалификации</t>
  </si>
  <si>
    <t>919 01 02 00 00 04 0000 710</t>
  </si>
  <si>
    <t>919 01 02 00 00 04 0000 810</t>
  </si>
  <si>
    <t>919 01 03 01 00 00 0000 000</t>
  </si>
  <si>
    <t>919 01 03 01 00 04 0000 710</t>
  </si>
  <si>
    <t>915 2 02 25081 04 0000 150</t>
  </si>
  <si>
    <t>90808010810610000000</t>
  </si>
  <si>
    <t>90808010810610000610</t>
  </si>
  <si>
    <t>90808010815310000000</t>
  </si>
  <si>
    <t>90808010815310000620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</si>
  <si>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</si>
  <si>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90104120000000000000</t>
  </si>
  <si>
    <t>90105000000000000000</t>
  </si>
  <si>
    <t>90105020000000000000</t>
  </si>
  <si>
    <t>90105030000000000000</t>
  </si>
  <si>
    <t>90105030310110000000</t>
  </si>
  <si>
    <t>90105030310210000000</t>
  </si>
  <si>
    <t>Доходы от компенсации затрат государства</t>
  </si>
  <si>
    <t>Безвозмездные поступления</t>
  </si>
  <si>
    <t>Утвержденные бюджетные назначения</t>
  </si>
  <si>
    <t>383</t>
  </si>
  <si>
    <t>90103100352410000000</t>
  </si>
  <si>
    <t>90808010810913000000</t>
  </si>
  <si>
    <t>90808010811013000000</t>
  </si>
  <si>
    <t>90808040000000000000</t>
  </si>
  <si>
    <t>90808040862811000000</t>
  </si>
  <si>
    <t>Доходы, поступающие в порядке возмещения  расходов, понесенных в связи с эксплуатацией  имущества городских округов</t>
  </si>
  <si>
    <t>91511021513548270000</t>
  </si>
  <si>
    <t>915110215135Z8270000</t>
  </si>
  <si>
    <t>Оказание поддержки отдельным категориям граждан при ипотечном кредитовании при жилищном строительстве</t>
  </si>
  <si>
    <t>Оказание специализированной службой по вопросам похоронного дела услуг по погребению согласно гарантированному перечню этих услуг, установленному Федеральным законом от 12 января 1996 года № 8-ФЗ "О погребении и похоронном деле"</t>
  </si>
  <si>
    <t>Капитальный ремонт автомобильной дороги, расположенной в Свердловской области, г. Кушва, ул. Коммуны (в том числе разработка проектно-сметной документации, проведение государственной экспертизы проектной документации, достоверности сметной стоимости, осуществление строительного контроля)</t>
  </si>
  <si>
    <t>Проведение землеустроительных работ по описанию (уточнению) местоположения границ Кушвинского городского округа (населённых пунктов Кушвинского городского округа), внесение сведений в единый государственный реестр недвижимости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</si>
  <si>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</si>
  <si>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</si>
  <si>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</si>
  <si>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91913011921610000000</t>
  </si>
  <si>
    <t>ОБЩЕГОСУДАРСТВЕННЫЕ ВОПРОСЫ</t>
  </si>
  <si>
    <t>Наименование</t>
  </si>
  <si>
    <t>финансового органа</t>
  </si>
  <si>
    <t>Осуществление мероприятий направленных на соблюдение требований и норм санитарного законодательства, пожарной безопасности, антитеррористической защищенности, проведение ремонтных работ в зданиях и помещениях, в которых размещаются учреждения культуры</t>
  </si>
  <si>
    <t>Модернизация муниципальных библиотек в части комплектования книжных фондов</t>
  </si>
  <si>
    <t>90107020390510000240</t>
  </si>
  <si>
    <t>90107090000000000000</t>
  </si>
  <si>
    <t>90107090393316000000</t>
  </si>
  <si>
    <t>90107090393316000410</t>
  </si>
  <si>
    <t>902050202А6013000000</t>
  </si>
  <si>
    <t>902050202А6013000110</t>
  </si>
  <si>
    <t>902050202А6013000240</t>
  </si>
  <si>
    <t>90210030000000000000</t>
  </si>
  <si>
    <t>90210030210917000000</t>
  </si>
  <si>
    <t>90210030210917000320</t>
  </si>
  <si>
    <t>908 2 02 25519 04 0000 150</t>
  </si>
  <si>
    <t>906 2 02 29999 04 0014 150</t>
  </si>
  <si>
    <t>90103140110310000000</t>
  </si>
  <si>
    <t>90104050310442П10000</t>
  </si>
  <si>
    <t>90104080194710000000</t>
  </si>
  <si>
    <t>Дума Кушвинского городского округа</t>
  </si>
  <si>
    <t>Акцизы по подакцизным товарам (продукции), производимым на территории Российской Федерации</t>
  </si>
  <si>
    <t>Коммунальное хозяйство</t>
  </si>
  <si>
    <t>Благоустройство</t>
  </si>
  <si>
    <t>Код строки</t>
  </si>
  <si>
    <t>90607010643010000000</t>
  </si>
  <si>
    <t>90607010643010000350</t>
  </si>
  <si>
    <t>91201037009011000000</t>
  </si>
  <si>
    <t>91300000000000000000</t>
  </si>
  <si>
    <t>91301000000000000000</t>
  </si>
  <si>
    <t>91301060000000000000</t>
  </si>
  <si>
    <t>91301067001311100000</t>
  </si>
  <si>
    <t>Комитет по управлению муниципальным имуществом Кушвинского городского округа</t>
  </si>
  <si>
    <t>90808040862811000240</t>
  </si>
  <si>
    <t>91511021512710000000</t>
  </si>
  <si>
    <t>91511021512710000620</t>
  </si>
  <si>
    <t>91511031512613000000</t>
  </si>
  <si>
    <t>91511031512613000620</t>
  </si>
  <si>
    <t>Предоставление социальных выплат молодым семьям на приобретение (строительство) жилья на территории Кушвинского городского округа</t>
  </si>
  <si>
    <t>Управление образования Кушвинского городского округа</t>
  </si>
  <si>
    <t>Дошкольное образование</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</si>
  <si>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t>
  </si>
  <si>
    <t>90607010610145110000</t>
  </si>
  <si>
    <t>906070206244L3030000</t>
  </si>
  <si>
    <t>906070206244L3030620</t>
  </si>
  <si>
    <t>90607070634248700000</t>
  </si>
  <si>
    <t>90607070634248700620</t>
  </si>
  <si>
    <t>90607070634348900000</t>
  </si>
  <si>
    <t>90607070634348900620</t>
  </si>
  <si>
    <t>90807030821410000620</t>
  </si>
  <si>
    <t>90807030825146600000</t>
  </si>
  <si>
    <t>90807030825146600620</t>
  </si>
  <si>
    <t>90808010810246Г30000</t>
  </si>
  <si>
    <t>90808010810246Г30620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</si>
  <si>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</si>
  <si>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908 2 02 29 999 04 0094 150</t>
  </si>
  <si>
    <t>906 2 02 29 999 04 0171 150</t>
  </si>
  <si>
    <t>Безвозмездные поступления от государственных (муниципальных) организаций</t>
  </si>
  <si>
    <t>Устройство тротуара по ул. К. Маркса, г. Кушва (участок от дома № 244 до ул. Кооперативная)</t>
  </si>
  <si>
    <t>Капитальный ремонт сетей теплоснабжения Кушвинского городского округа</t>
  </si>
  <si>
    <t>Лесное хозяйство</t>
  </si>
  <si>
    <t>Осуществление выплат собственникам жилых помещений аварийного жилищного фонда выкупной цены за изымаемые жилые помещения в соответствии со статьей 32 Жилищного кодекса Российской Федерации</t>
  </si>
  <si>
    <t>Уменьшение прочих остатков денежных средств бюджетов городских округов</t>
  </si>
  <si>
    <t>Охрана объектов растительного и животного мира и среды их обитания</t>
  </si>
  <si>
    <t>Проведение лабораторных исследований качества воды в источниках нецентрализованного водоснабжения</t>
  </si>
  <si>
    <t>ОБРАЗОВАНИЕ</t>
  </si>
  <si>
    <t>90101040183811000000</t>
  </si>
  <si>
    <t>90101050000000000000</t>
  </si>
  <si>
    <t>Сельское хозяйство и рыболовство</t>
  </si>
  <si>
    <t>Водное хозяйство</t>
  </si>
  <si>
    <t>Администрация Кушвинского городского округа</t>
  </si>
  <si>
    <t>Субвенции бюджетам городских округов на предоставление гражданам субсидий на оплату жилого помещения и коммунальных услуг</t>
  </si>
  <si>
    <t xml:space="preserve"> </t>
  </si>
  <si>
    <t>Налоги на прибыль, доходы</t>
  </si>
  <si>
    <t>Поощрение победителей профессиональных конкурсов для педагогических работников образовательных организаций, подведомственных Управлению образования Кушвинского городского округа</t>
  </si>
  <si>
    <t>Доходы бюджетов городских округов от возврата автономными учреждениями остатков субсидий прошлых лет</t>
  </si>
  <si>
    <t>Дорожное хозяйство (дорожные фонды)</t>
  </si>
  <si>
    <t>Содержание автомобильных дорог общего пользования местного значения и искусственных сооружений расположенных на них</t>
  </si>
  <si>
    <t>Мероприятия по повышению безопасности дорожного движения</t>
  </si>
  <si>
    <t>Другие вопросы в области национальной экономики</t>
  </si>
  <si>
    <t>90808010810813000000</t>
  </si>
  <si>
    <t>Инициативные платежи, зачисляемые в бюджеты городских округов (реализация проекта инициативного бюджетирования «Территория развития» (средства юридических лиц и (или) индивидуальных предпринимателей)</t>
  </si>
  <si>
    <t>Инициативные платежи, зачисляемые в бюджеты городских округов (реализация проекта инициативного бюджетирования «Инфобудущее в глубинку» (средства населения)</t>
  </si>
  <si>
    <t>Инициативные платежи, зачисляемые в бюджеты городских округов (реализация проекта инициативного бюджетирования «Инфобудущее в глубинку» (средства юридических лиц и (или) индивидуальных предпринимателей)</t>
  </si>
  <si>
    <t>908 1 17 15020 04 0167 150</t>
  </si>
  <si>
    <t>908 1 17 15020 04 0168 150</t>
  </si>
  <si>
    <t>Инициативные платежи, зачисляемые в бюджеты городских округов (реализация проекта инициативного бюджетирования «Мы мир раскрасим голосами» (средства населения)</t>
  </si>
  <si>
    <t>Инициативные платежи, зачисляемые в бюджеты городских округов (реализация проекта инициативного бюджетирования «Мы мир раскрасим голосами» (средства юридических лиц и (или) индивидуальных предпринимателей)</t>
  </si>
  <si>
    <t>Прочие безвозмездные поступления</t>
  </si>
  <si>
    <t>Прочие безвозмездные поступления в бюджеты городских округов</t>
  </si>
  <si>
    <t>000 2 07 04000 04 0000 150</t>
  </si>
  <si>
    <t>901 2 07 04050 04 0000 150</t>
  </si>
  <si>
    <t>901 2 02 49999 04 0166 150</t>
  </si>
  <si>
    <t>Прочие межбюджетные трансферты, передаваемые бюджетам городских округов (поощрение муниципальных образований, расположенных на территории Свердловской области, за организацию особо значимых общественных мероприятий, в соответствии со статьей 139.1 Бюджетного кодекса Российской Федерации, постановлением Правительства Свердловской области от 06.02.2007 № 75-ПП "Об утверждении Порядка использования бюджетных ассигнований резервного фонда Правительства Свердловской области)</t>
  </si>
  <si>
    <t>906 1 14 02042 04 0000 440</t>
  </si>
  <si>
    <t>Реализация проекта инициативного бюджетирования «Территория развития» (за счет средств, источником которых являются собственные доходы бюджета Кушвинского городского округа)</t>
  </si>
  <si>
    <t>Реализация проекта инициативного бюджетирования "Территория развития" (за счёт средств, источником финансового обеспечения которых являются безвозмездные поступления из областного бюджета)</t>
  </si>
  <si>
    <t>Реализация проекта инициативного бюджетирования "Инфобудущее в глубинку" (за счет средств, источником которых являются безвозмездные поступления из областного бюджета)</t>
  </si>
  <si>
    <t>90104090324610000850</t>
  </si>
  <si>
    <t>90105020335110000000</t>
  </si>
  <si>
    <t>90105020335110000240</t>
  </si>
  <si>
    <t>90105050362513000830</t>
  </si>
  <si>
    <t>90110037009010700000</t>
  </si>
  <si>
    <t>90110037009010700320</t>
  </si>
  <si>
    <t>90204070000000000000</t>
  </si>
  <si>
    <t>90205010227540700000</t>
  </si>
  <si>
    <t>90205010227540700410</t>
  </si>
  <si>
    <t>90205010227540700850</t>
  </si>
  <si>
    <t>90607020670943100000</t>
  </si>
  <si>
    <t>90607020670943100620</t>
  </si>
  <si>
    <t>90808010815443100000</t>
  </si>
  <si>
    <t>Приобретение бункеров для сбора отходов, не относящихся к твердым коммунальным отходам, на территориях мест захоронений</t>
  </si>
  <si>
    <t>Приобретение контейнеров для накопления твердых коммунальных отходов на территории Кушвинского городского округа</t>
  </si>
  <si>
    <t>Обустройство уличного освещения детской площадки по адресу: Свердловская область, г. Кушва, ул. 8 Марта (территория перед ООО "ЗТО" с выходом на пешеходный мостик)</t>
  </si>
  <si>
    <t>90105020310710000000</t>
  </si>
  <si>
    <t>90105020310710000240</t>
  </si>
  <si>
    <t>90105020314310000000</t>
  </si>
  <si>
    <t>90105020314310000240</t>
  </si>
  <si>
    <t>9010503033ИЛ16000000</t>
  </si>
  <si>
    <t>9010503033ИЛ16000410</t>
  </si>
  <si>
    <t>90105037009010700000</t>
  </si>
  <si>
    <t>90105037009010700240</t>
  </si>
  <si>
    <t>90205010221510000830</t>
  </si>
  <si>
    <t>90205010221610000830</t>
  </si>
  <si>
    <t>90607030652810000000</t>
  </si>
  <si>
    <t>90607030652810000620</t>
  </si>
  <si>
    <t>9010503033ИР16000410</t>
  </si>
  <si>
    <t>90106030131110000000</t>
  </si>
  <si>
    <t>90106030131110000240</t>
  </si>
  <si>
    <t>90204120210110000000</t>
  </si>
  <si>
    <t>90204120210110000240</t>
  </si>
  <si>
    <t>90204120216910000000</t>
  </si>
  <si>
    <t>90204120216910000240</t>
  </si>
  <si>
    <t>90205010253416000000</t>
  </si>
  <si>
    <t>90205010253416000410</t>
  </si>
  <si>
    <t>90205017009010700000</t>
  </si>
  <si>
    <t>90205017009010700240</t>
  </si>
  <si>
    <t>90205020221610000000</t>
  </si>
  <si>
    <t>90205020221610000240</t>
  </si>
  <si>
    <t>90607020653810000000</t>
  </si>
  <si>
    <t>90607020653810000620</t>
  </si>
  <si>
    <t>90607020670910003000</t>
  </si>
  <si>
    <t>90607020670910003620</t>
  </si>
  <si>
    <t>90607020673210000000</t>
  </si>
  <si>
    <t>Прочие субвенции бюджетам городских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</si>
  <si>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пользование жилыми помещениями (плата за наём) муниципального жилищного фонда)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</si>
  <si>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</si>
  <si>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Налог на доходы физических лиц </t>
  </si>
  <si>
    <t>Выплата пенсии за выслугу лет лицам, замещавшим муниципальные должности Кушвинского городского округа на постоянной основе, и лицам, замещавшим должности муниципальной службы в органах местного самоуправления Кушвинского городского округа</t>
  </si>
  <si>
    <t>901 1 16 07010 04 0000 140</t>
  </si>
  <si>
    <t>90607010610145310000</t>
  </si>
  <si>
    <t>90607010610145320000</t>
  </si>
  <si>
    <t>90607020000000000000</t>
  </si>
  <si>
    <t>90210000000000000000</t>
  </si>
  <si>
    <t>91511000000000000000</t>
  </si>
  <si>
    <t>91511020000000000000</t>
  </si>
  <si>
    <t>91511050000000000000</t>
  </si>
  <si>
    <t>91511051551111000000</t>
  </si>
  <si>
    <t>91511051551213000000</t>
  </si>
  <si>
    <t>Прочие доходы от компенсации затрат бюджетов городских округов (возврат дебиторской задолженности прошлых лет)</t>
  </si>
  <si>
    <t>91201130000000000000</t>
  </si>
  <si>
    <t>91201137009010000000</t>
  </si>
  <si>
    <t>901 2 02 30024 04 0024 150</t>
  </si>
  <si>
    <t>Расходы на содержание общего имущества многоквартирного дома в части доли Кушвинского городского округа как собственника помещений в многоквартирном доме</t>
  </si>
  <si>
    <t>Возврат остатков субсидий, субвенций и иных межбюджетных трансфертов, имеющих целевое назначение, прошлых лет из бюджетов городских округов</t>
  </si>
  <si>
    <t>Код источника финансирования дефицита бюджета по бюджетной классификации</t>
  </si>
  <si>
    <t>Другие экономические санкции</t>
  </si>
  <si>
    <t>Осуществление мероприятий по интенсификации процессов очистки воды на фильтровальной станции пос. Баранчинский</t>
  </si>
  <si>
    <t>Реализация проекта инициативного бюджетирования «Территория развития» (за счет средств, источником которых являются средства юридических лиц и (или) индивидуальных предпринимателей)</t>
  </si>
  <si>
    <t>Реализация проекта инициативного бюджетирования «Территория развития» (за счет средств, источником которых являются средства населения)</t>
  </si>
  <si>
    <t>Реализация мероприятий по модернизации школьных систем образования (Технологическое присоединение энергопринимающих устройств здания МАОУ СОШ № 4 к электрическим сетям, завершение работ по капитальному ремонту МАОУ СОШ № 4, выполнение работ (оказание услуг), приобретение оборудования, инвентаря, материальных запасов и осуществление иных мероприятий необходимых для ввода МАОУ СОШ № 4 в эксплуатацию)</t>
  </si>
  <si>
    <t>Финансовое обеспечение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</si>
  <si>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902050202А6013000850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</si>
  <si>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(доходы, получаемые в виде арендной платы за земельные участки)</t>
  </si>
  <si>
    <t>Субвенции бюджетам бюджетной системы Российской Федерации</t>
  </si>
  <si>
    <t>Код бюджетной классификации</t>
  </si>
  <si>
    <t>Организация уличного освещения</t>
  </si>
  <si>
    <t>Мероприятия по благоустройству</t>
  </si>
  <si>
    <t>90104080000000000000</t>
  </si>
  <si>
    <t>ОХРАНА ОКРУЖАЮЩЕЙ СРЕДЫ</t>
  </si>
  <si>
    <t>906 1 17 15020 04 0163 150</t>
  </si>
  <si>
    <t>906 1 17 15020 04 0164 150</t>
  </si>
  <si>
    <t>908 1 17 15020 04 0158 150</t>
  </si>
  <si>
    <t>908 1 17 15020 04 0162 150</t>
  </si>
  <si>
    <t>Прочие межбюджетные трансферты, передаваемые бюджетам городских округов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</si>
  <si>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906 2 02 49999 04 0154 150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</si>
  <si>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</si>
  <si>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Предоставление субсидий некоммерческим организациям, образующим инфраструктуру поддержки малого и среднего предпринимательства на обеспечение деятельности, пропаганду и популяризацию предпринимательской деятельности</t>
  </si>
  <si>
    <t>Платежи при пользовании природными ресурсами</t>
  </si>
  <si>
    <t>Руководитель финансово-</t>
  </si>
  <si>
    <t>69520457</t>
  </si>
  <si>
    <t>Доходы бюджета - всего</t>
  </si>
  <si>
    <t xml:space="preserve">Единица измерения: руб. </t>
  </si>
  <si>
    <t>Налоговые и неналоговые доходы</t>
  </si>
  <si>
    <t>Другие вопросы в области национальной безопасности и правоохранительной деятельности</t>
  </si>
  <si>
    <t>90200000000000000000</t>
  </si>
  <si>
    <t>90201000000000000000</t>
  </si>
  <si>
    <t>90201130000000000000</t>
  </si>
  <si>
    <t>90201130221610000000</t>
  </si>
  <si>
    <t>902 1 13 02994 04 0007 130</t>
  </si>
  <si>
    <t>906 1 16 07090 04 0000 140</t>
  </si>
  <si>
    <t>Охрана семьи и детства</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</si>
  <si>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</si>
  <si>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</si>
  <si>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Функционирование законодательных (представительных) органов государственной власти и представительных органов муниципальных образований</t>
  </si>
  <si>
    <t>91307057001311100240</t>
  </si>
  <si>
    <t>91307057009011000000</t>
  </si>
  <si>
    <t>91307057009011000240</t>
  </si>
  <si>
    <t>91511011510213000000</t>
  </si>
  <si>
    <t>91511011510213000620</t>
  </si>
  <si>
    <t>91511021513010000000</t>
  </si>
  <si>
    <t>91511021513010000620</t>
  </si>
  <si>
    <t>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</si>
  <si>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Другие вопросы в области охраны окружающей среды</t>
  </si>
  <si>
    <t>90607020643010000000</t>
  </si>
  <si>
    <t>90607020643010000350</t>
  </si>
  <si>
    <t>91913011921610000730</t>
  </si>
  <si>
    <t>НАЦИОНАЛЬНАЯ ОБОРОНА</t>
  </si>
  <si>
    <t>Мобилизационная и вневойсковая подготовка</t>
  </si>
  <si>
    <t>НАЦИОНАЛЬНАЯ БЕЗОПАСНОСТЬ И ПРАВООХРАНИТЕЛЬНАЯ ДЕЯТЕЛЬНОСТЬ</t>
  </si>
  <si>
    <t>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</si>
  <si>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9060702062E110001000</t>
  </si>
  <si>
    <t>90808010852610000000</t>
  </si>
  <si>
    <t>9020501029F36748S000</t>
  </si>
  <si>
    <t>90607090664045500000</t>
  </si>
  <si>
    <t>Другие вопросы в области физической культуры и спорта</t>
  </si>
  <si>
    <t>Проведение независимой оценки, инвентаризация объектов муниципального имущества и проведение иных мероприятий в отношении имущества переданного (планируемого к передаче) в аренду</t>
  </si>
  <si>
    <t>Резервные фонды</t>
  </si>
  <si>
    <t>Резервные средства</t>
  </si>
  <si>
    <t>91901110000000000000</t>
  </si>
  <si>
    <t>91901117009010700000</t>
  </si>
  <si>
    <t>Проведение цикла мероприятий для людей с ограниченными возможностями здоровья и других маломобильных групп населения</t>
  </si>
  <si>
    <t>90808010810410000000</t>
  </si>
  <si>
    <t>91500000000000000000</t>
  </si>
  <si>
    <t>Обеспечение мероприятий по оборудованию спортивных площадок в общеобразовательных организациях</t>
  </si>
  <si>
    <t>Организация военно-патриотического воспитания и допризывной подготовки молодых граждан</t>
  </si>
  <si>
    <t>91200000000000000000</t>
  </si>
  <si>
    <t>91201000000000000000</t>
  </si>
  <si>
    <t>91201030000000000000</t>
  </si>
  <si>
    <t>91901137009010000000</t>
  </si>
  <si>
    <t>91913000000000000000</t>
  </si>
  <si>
    <t>Судебная система</t>
  </si>
  <si>
    <t>Наименование публично-правового образования</t>
  </si>
  <si>
    <t>90110060372649200000</t>
  </si>
  <si>
    <t xml:space="preserve">  3. Источники финансирования дефицита бюджета</t>
  </si>
  <si>
    <t>ОТЧЕТ ОБ ИСПОЛНЕНИИ БЮДЖЕТА</t>
  </si>
  <si>
    <t>0503117</t>
  </si>
  <si>
    <t>90607070630510000620</t>
  </si>
  <si>
    <t>90607070630810000620</t>
  </si>
  <si>
    <t>90607090641011000120</t>
  </si>
  <si>
    <t>90607090641011000240</t>
  </si>
  <si>
    <t>90607090641113000110</t>
  </si>
  <si>
    <t>90607090641113000240</t>
  </si>
  <si>
    <t>90607090641113000850</t>
  </si>
  <si>
    <t>90607090664045500620</t>
  </si>
  <si>
    <t>91201137009010000320</t>
  </si>
  <si>
    <t>91301067001311100120</t>
  </si>
  <si>
    <t>91301067009011000120</t>
  </si>
  <si>
    <t>91301067009011000240</t>
  </si>
  <si>
    <t>91301137009010000320</t>
  </si>
  <si>
    <t>91511021510113000620</t>
  </si>
  <si>
    <t>Оказание услуг (выполнение работ) муниципальными учреждениями</t>
  </si>
  <si>
    <t>90607020620213000000</t>
  </si>
  <si>
    <t>экономической службы ___________________   С.В.Спицын</t>
  </si>
  <si>
    <t>Исполнено</t>
  </si>
  <si>
    <t>Доходы  от  сдачи  в  аренду  имущества, составляющего  казну городских  округов  (за исключением земельных участков) (доходы от сдачи в аренду движимого имущества)</t>
  </si>
  <si>
    <t>Арендная плата за пользование имуществом (за исключением земельных участков и других обособленных природных объектов)</t>
  </si>
  <si>
    <t>Страхование</t>
  </si>
  <si>
    <t>Увеличение стоимости горюче-смазочных материалов</t>
  </si>
  <si>
    <t>Увеличение стоимости прочих материальных запасов однократного применения</t>
  </si>
  <si>
    <t>Налоги, пошлины и сборы</t>
  </si>
  <si>
    <t>Строительство объекта "Загородный детский оздоровительный лагерь круглогодичного действия"</t>
  </si>
  <si>
    <t>9020501029F310000000</t>
  </si>
  <si>
    <t>9020501029F367483000</t>
  </si>
  <si>
    <t>9020501029F367484000</t>
  </si>
  <si>
    <t>90607030630413000620</t>
  </si>
  <si>
    <t>9060703063E210001620</t>
  </si>
  <si>
    <t>Доходы  от  сдачи  в  аренду  имущества, составляющего  казну городских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</si>
  <si>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Руководитель ___________________  О.В.Маскаева</t>
  </si>
  <si>
    <t>Расходы бюджета - всего</t>
  </si>
  <si>
    <t>200</t>
  </si>
  <si>
    <t>х</t>
  </si>
  <si>
    <t>в том числе:</t>
  </si>
  <si>
    <t>по ОКТМО</t>
  </si>
  <si>
    <t>65748000</t>
  </si>
  <si>
    <t>Земельный налог с организаций,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</si>
  <si>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</si>
  <si>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</si>
  <si>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Субсидии автономным учреждениям</t>
  </si>
  <si>
    <t>Субсидии бюджетным учреждениям</t>
  </si>
  <si>
    <t>90101027001211100120</t>
  </si>
  <si>
    <t>90101040183811000120</t>
  </si>
  <si>
    <t>90101040183811000240</t>
  </si>
  <si>
    <t>90101040183811000850</t>
  </si>
  <si>
    <t>90101050173751200240</t>
  </si>
  <si>
    <t>90101130173446100240</t>
  </si>
  <si>
    <t>90101130173541100240</t>
  </si>
  <si>
    <t>90101130173641200240</t>
  </si>
  <si>
    <t>90101130383213000110</t>
  </si>
  <si>
    <t>Обеспечение деятельности органов местного самоуправления (органов местной администрации) (центральный аппарат)</t>
  </si>
  <si>
    <t>Единый сельскохозяйственный налог</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</si>
  <si>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</si>
  <si>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90110030379817000000</t>
  </si>
  <si>
    <t>9060703063E210001000</t>
  </si>
  <si>
    <t>Ремонт общего имущества в многоквартирных домах</t>
  </si>
  <si>
    <t>90205010228310000000</t>
  </si>
  <si>
    <t>90205010228310000240</t>
  </si>
  <si>
    <t>Уплата налога на имущество организаций в отношении автомобильных дорог общего пользования местного значения и сооружений, являющихся их неотъемлемой технологической частью</t>
  </si>
  <si>
    <t>91511021510113000000</t>
  </si>
  <si>
    <t>Организация деятельности муниципальных музеев, приобретение и хранение музейных предметов и музейных коллекций</t>
  </si>
  <si>
    <t>Обустройство площадки Территория безопасности - Автогородок в МАОУ СОШ № 1 по адресу: Свердловская область, г. Кушва, ул. Союзов, д. 14 (в том числе разработка проектно-сметной документации, получение заключений, проведение экспертиз)</t>
  </si>
  <si>
    <t>Реализация проекта инициативного бюджетирования "Инфобудущее в глубинку" (за счет средств, источником которых являются средства юридических лиц и (или) индивидуальных предпринимателей)</t>
  </si>
  <si>
    <t>Реализация проекта инициативного бюджетирования "Инфобудущее в глубинку" (за счет средств, источником которых являются средства населения)</t>
  </si>
  <si>
    <t>Обеспечение мероприятий по реализации издательских проектов, в том числе изготовление и установка информационных аншлагов</t>
  </si>
  <si>
    <t>Проведение капитального и текущего ремонта зданий, помещений, спортивных объектов муниципальных учреждений</t>
  </si>
  <si>
    <t>90105020315810000000</t>
  </si>
  <si>
    <t>90105020315810000240</t>
  </si>
  <si>
    <t>90105030310310000000</t>
  </si>
  <si>
    <t>90105030310310000240</t>
  </si>
  <si>
    <t>9010503033ИГ16000000</t>
  </si>
  <si>
    <t>9010503033ИГ16000410</t>
  </si>
  <si>
    <t>9010503033ИИ16000000</t>
  </si>
  <si>
    <t>9010503033ИИ16000410</t>
  </si>
  <si>
    <t>90105030342210000000</t>
  </si>
  <si>
    <t>90105030342210000240</t>
  </si>
  <si>
    <t>90110060372849100320</t>
  </si>
  <si>
    <t>000 2 02 30000 00 0000 150</t>
  </si>
  <si>
    <t>901 2 02 30022 04 0000 150</t>
  </si>
  <si>
    <t>90103100000000000000</t>
  </si>
  <si>
    <t>90110030163117000330</t>
  </si>
  <si>
    <t>901100303759R4620000</t>
  </si>
  <si>
    <t>902 2 19 60010 04 0000 150</t>
  </si>
  <si>
    <t>906 2 19 45 303 04 0000 150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</si>
  <si>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</si>
  <si>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906 2 19 25304 04 0000 150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</si>
  <si>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</si>
  <si>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общеобразовательных организаций, реализующих образовательные программы дошкольного образования, осуществляемых за счет субвенций из областного бюджета)</t>
  </si>
  <si>
    <t>90808040862913000000</t>
  </si>
  <si>
    <t>9010502033F516001000</t>
  </si>
  <si>
    <t>Безвозмездные перечисления капитального характера государственным (муниципальным) бюджетным и автономным учреждениям</t>
  </si>
  <si>
    <t>Субвенции бюджетам городских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</si>
  <si>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Субвенции бюджетам городских округов на выполнение передаваемых полномочий субъектов Российской Федерации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</si>
  <si>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Субвенции бюджетам городских округов на выполнение передаваемых полномочий субъектов Российской Федерации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</si>
  <si>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901 1 13 02994 04 0001 130</t>
  </si>
  <si>
    <t>901 1 16 10031 04 0000 140</t>
  </si>
  <si>
    <t>902 1 17 01040 04 0000 180</t>
  </si>
  <si>
    <t>Бюджетные кредиты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</si>
  <si>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городских округов в валюте Российской Федерации</t>
  </si>
  <si>
    <t>Погашение бюджетами городских округов кредитов из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</si>
  <si>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</si>
  <si>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Всего источников финансирования дефицита бюджета</t>
  </si>
  <si>
    <t>019 1 16 01053 01 0000 140</t>
  </si>
  <si>
    <t>019 1 16 01083 01 0000 140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</si>
  <si>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среды,природопользования и обращения с животными, налагаемые мировыми судьями, комиссиями по делам несовершеннолетних и защите их прав</t>
  </si>
  <si>
    <t>906 1 13 02994 04 0001 130</t>
  </si>
  <si>
    <t>908 1 13 02994 04 0001 130</t>
  </si>
  <si>
    <t>915 2 03 04099 04 0000 150</t>
  </si>
  <si>
    <t>000 2 03 00000 00 0000 000</t>
  </si>
  <si>
    <t>Прочие безвозмездные поступления от государственных (муниципальных) организаций в бюджеты городских округов</t>
  </si>
  <si>
    <t>000 2 03 04000 04 0000 150</t>
  </si>
  <si>
    <t>Безвозмездные поступления от государственных (муниципальных) организаций в бюджеты городских округов</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</si>
  <si>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</si>
  <si>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Прочие субсидии бюджетам городских округов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</si>
  <si>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906 2 02 49999 04 0169 150</t>
  </si>
  <si>
    <t>Прочие межбюджетные трансферты, передаваемые бюджетам городских округов (проведение работ по капитальному ремонту системы отопления в здании Муниципального автономного общеобразовательного учреждения средней общеобразовательной школы № 6 с углубленным изучением отдельных предметов)</t>
  </si>
  <si>
    <t>901 2 02 49999 04 0172 150</t>
  </si>
  <si>
    <t>Прочие межбюджетные трансферты, передаваемые бюджетам городских округов (дополнительная мера социальной поддержки в виде единовременной денежной выплаты семье гражданина, убывшего для прохождения военной службы через Военный комиссариат Свердловской области или пункт отбора на военную службу по контракту)</t>
  </si>
  <si>
    <t>901 2 19 35250 04 0000 150</t>
  </si>
  <si>
    <t>Возврат остатков субвенций на оплату жилищно-коммунальных услуг отдельным категориям граждан из бюджетов городских округов</t>
  </si>
  <si>
    <t>902 1 16 07010 04 0000 140</t>
  </si>
  <si>
    <t>902 1 17 05040 04 0028 180</t>
  </si>
  <si>
    <t>Прочие неналоговые доходы бюджетов городских округов (плата за использование земель или земельных участков, государственная собственность на которые не разграничена,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</si>
  <si>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90104090325610000240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</si>
  <si>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дошкольных образовательных организаций, осуществляемых за счет субвенций из областного бюджета)</t>
  </si>
  <si>
    <t>Резервный фонд администрации Кушвинского городского округа</t>
  </si>
  <si>
    <t>Другие вопросы в области социальной политики</t>
  </si>
  <si>
    <t>Поддержка социально ориентированных некоммерческих организаций</t>
  </si>
  <si>
    <t>ФИЗИЧЕСКАЯ КУЛЬТУРА И СПОРТ</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</si>
  <si>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</si>
  <si>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Мероприятия, способствующие развитию национально-культурного взаимодействия представителей различных национальностей и конфессий, установлению гармоничных взаимоотношений</t>
  </si>
  <si>
    <t>Расходы на исполнение судебных актов не связанных с взысканием денежных средств по денежным обязательствам получателей бюджетных средств</t>
  </si>
  <si>
    <t>Исполнение судебных актов</t>
  </si>
  <si>
    <t>Текущий ремонт общего имущества в многоквартирных домах</t>
  </si>
  <si>
    <t>Осуществление приватизации муниципального имущества Кушвинского городского округа</t>
  </si>
  <si>
    <t>Приобретение нежилого помещения, расположенного в многоквартирном доме, признанном аварийным и подлежащим сносу, по адресу: Свердловская область, г. Кушва, ул. Первомайская, д. 60</t>
  </si>
  <si>
    <t>Субсидии бюджетам городских округов на поддержку отрасли культуры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</si>
  <si>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</si>
  <si>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Субвенции бюджетам городских округов на выполнение передаваемых полномочий субъектов Российской Федерации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</si>
  <si>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90110060372752500000</t>
  </si>
  <si>
    <t>90110060372752500240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</si>
  <si>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</si>
  <si>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Обеспечение деятельности финансовых, налоговых и таможенных органов и органов финансового (финансово-бюджетного) надзора</t>
  </si>
  <si>
    <t>Председатель Управления муниципального контроля Кушвинского городского округа</t>
  </si>
  <si>
    <t>Управление физической культуры и спорта Кушвинского городского округа</t>
  </si>
  <si>
    <t>90601130000000000000</t>
  </si>
  <si>
    <t>Организация бесплатного горячего питания обучающихся, получающих начальное общее образование в муниципальных общеобразовательных организациях</t>
  </si>
  <si>
    <t>Публичные нормативные выплаты гражданам несоциального характера</t>
  </si>
  <si>
    <t>Прочие субвенции бюджетам городских округов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t>
  </si>
  <si>
    <t>Доходы бюджетов городских округов от возврата организациями остатков субсидий прошлых лет</t>
  </si>
  <si>
    <t>90106050000000000000</t>
  </si>
  <si>
    <t>90106050130710000000</t>
  </si>
  <si>
    <t>90601137009010000000</t>
  </si>
  <si>
    <t>90607000000000000000</t>
  </si>
  <si>
    <t>90607010000000000000</t>
  </si>
  <si>
    <t>90607010610113000000</t>
  </si>
  <si>
    <t>Предоставление социальных выплат гражданам, имеющим трех и более детей, взамен земельного участка, находящегося в муниципальной собственности (земельного участка, право государственной собственности на который не разграничено), расположенного на территории Кушвинского городского округа, предоставляемого в собственность бесплатно</t>
  </si>
  <si>
    <t>Прочие субсидии бюджетам городских округов (осуществление мероприятий по обеспечению питанием обучающихся в муниципальных общеобразовательных организациях)</t>
  </si>
  <si>
    <t>Безвозмездные перечисления (передачи) текущего характера сектора государственного управления</t>
  </si>
  <si>
    <t>90107020000000000000</t>
  </si>
  <si>
    <t>Возмещение ущерба при возникновении страховых случаев, когда выгодоприобретателями выступают получатели средств бюджета городского округа</t>
  </si>
  <si>
    <t>90205020223310000000</t>
  </si>
  <si>
    <t>90205020223310000240</t>
  </si>
  <si>
    <t>902050202Б9310000000</t>
  </si>
  <si>
    <t>902050202Б9310000240</t>
  </si>
  <si>
    <t>902050202Б9349506000</t>
  </si>
  <si>
    <t>902050202Б9349506240</t>
  </si>
  <si>
    <t>902050202Б9349606000</t>
  </si>
  <si>
    <t>902050202Б9349606240</t>
  </si>
  <si>
    <t>902050202Б93Z9606000</t>
  </si>
  <si>
    <t>902050202Б93Z9606240</t>
  </si>
  <si>
    <t>90206000000000000000</t>
  </si>
  <si>
    <t>90206030000000000000</t>
  </si>
  <si>
    <t>90206030215110000000</t>
  </si>
  <si>
    <t>90206030215110000240</t>
  </si>
  <si>
    <t>90206030215310000000</t>
  </si>
  <si>
    <t>90206030215310000240</t>
  </si>
  <si>
    <t>90207000000000000000</t>
  </si>
  <si>
    <t>90207050000000000000</t>
  </si>
  <si>
    <t>90207050273011000000</t>
  </si>
  <si>
    <t>90207050273011000240</t>
  </si>
  <si>
    <t>90607010652610000000</t>
  </si>
  <si>
    <t>90607010652610000620</t>
  </si>
  <si>
    <t>90607010652710000000</t>
  </si>
  <si>
    <t>90607010652710000620</t>
  </si>
  <si>
    <t>90607010652810000000</t>
  </si>
  <si>
    <t>90607010652810000620</t>
  </si>
  <si>
    <t>90607010673210000000</t>
  </si>
  <si>
    <t>90607010673210000620</t>
  </si>
  <si>
    <t>90607010682510000000</t>
  </si>
  <si>
    <t>90607010682510000620</t>
  </si>
  <si>
    <t>90607030652610000000</t>
  </si>
  <si>
    <t>90607030652610000620</t>
  </si>
  <si>
    <t>90607090664745610000</t>
  </si>
  <si>
    <t>90607090664745610620</t>
  </si>
  <si>
    <t>90808010810546600000</t>
  </si>
  <si>
    <t>908080108105Z6600000</t>
  </si>
  <si>
    <t>90808010852610000610</t>
  </si>
  <si>
    <t>90808040862811000850</t>
  </si>
  <si>
    <t>90808040862913000320</t>
  </si>
  <si>
    <t>91511011512910000000</t>
  </si>
  <si>
    <t>91511011512910000620</t>
  </si>
  <si>
    <t>91901131910610000000</t>
  </si>
  <si>
    <t>91901131910610000350</t>
  </si>
  <si>
    <t>901 2 19 25750 04 0000 150</t>
  </si>
  <si>
    <t>Возврат остатков субсидий на реализацию мероприятий по модернизации школьных систем образования из бюджетов городских округов</t>
  </si>
  <si>
    <t>Техническое обслуживание, содержание и ремонт пожарных гидрантов, находящихся в собственности Кушвинского городского округа</t>
  </si>
  <si>
    <t>Разработка (корректировка) схем теплоснабжения, водоснабжения и водоотведения Кушвинского городского округа</t>
  </si>
  <si>
    <t xml:space="preserve">Доходы от оказания платных услуг (работ) </t>
  </si>
  <si>
    <t>9010501039F36748S000</t>
  </si>
  <si>
    <t>Привлечение городскими округами кредитов от кредитных организаций в валюте Российской Федерации</t>
  </si>
  <si>
    <t>Кредиты кредитных организаций в валюте Российской Федерации</t>
  </si>
  <si>
    <t>Погашение городскими округами кредитов от кредитных организаций в валюте Российской Федерации</t>
  </si>
  <si>
    <t>906 2 18 04020 04 0000 150</t>
  </si>
  <si>
    <t>000 2 18 04000 04 0000 150</t>
  </si>
  <si>
    <t>000 2 18 00000 00 0000 150</t>
  </si>
  <si>
    <t>000 2 18 00000 00 0000 000</t>
  </si>
  <si>
    <t>Заработная плата</t>
  </si>
  <si>
    <t>Начисления на выплаты по оплате труда</t>
  </si>
  <si>
    <t>Социальные пособия и компенсации персоналу в денежной форме</t>
  </si>
  <si>
    <t>Прочие несоциальные выплаты персоналу в денежной форме</t>
  </si>
  <si>
    <t>Прочие работы, услуги</t>
  </si>
  <si>
    <t>90104090325644600240</t>
  </si>
  <si>
    <t>90104090327210000000</t>
  </si>
  <si>
    <t>90104090327210000240</t>
  </si>
  <si>
    <t>90104090329510000000</t>
  </si>
  <si>
    <t>90104090329510000240</t>
  </si>
  <si>
    <t>90110030163317000000</t>
  </si>
  <si>
    <t>90110030163317000330</t>
  </si>
  <si>
    <t>90201130222510000000</t>
  </si>
  <si>
    <t>90201130222510000240</t>
  </si>
  <si>
    <t>90204060222810000000</t>
  </si>
  <si>
    <t>90204060222810000240</t>
  </si>
  <si>
    <t>906070706342Z8700000</t>
  </si>
  <si>
    <t>906070706342Z8700620</t>
  </si>
  <si>
    <t>906070706343Z8900000</t>
  </si>
  <si>
    <t>906070706343Z8900620</t>
  </si>
  <si>
    <t>9060709062EВ51790000</t>
  </si>
  <si>
    <t>9060709062EВ51790620</t>
  </si>
  <si>
    <t>91511010000000000000</t>
  </si>
  <si>
    <t>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</si>
  <si>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t>
  </si>
  <si>
    <t>Организация предоставления дополнительного образования детям в сфере искусств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t>
  </si>
  <si>
    <t>Организация деятельности муниципальных музеев, приобретение и хранение музейных предметов и музейных коллекций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</si>
  <si>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Реализация мероприятий в сфере культуры, направленных на патриотическое воспитание граждан Кушвинского городского округа</t>
  </si>
  <si>
    <t>Другие вопросы в области жилищно-коммунального хозяйства</t>
  </si>
  <si>
    <t>90100000000000000000</t>
  </si>
  <si>
    <t>90101000000000000000</t>
  </si>
  <si>
    <t>90101020000000000000</t>
  </si>
  <si>
    <t>90101027001211100000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</si>
  <si>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</si>
  <si>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Осуществление государственных полномочий Российской Федерации по первичному воинскому учету</t>
  </si>
  <si>
    <t>Обеспечение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</si>
  <si>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Профилактика экстремизма и терроризма в Кушвинском городском округе</t>
  </si>
  <si>
    <t>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</si>
  <si>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Осуществление регулярных перевозок по регулируемым тарифам</t>
  </si>
  <si>
    <t>90210040000000000000</t>
  </si>
  <si>
    <t>902100402629L4970000</t>
  </si>
  <si>
    <t>90104050319642П00000</t>
  </si>
  <si>
    <t>90104080196110000000</t>
  </si>
  <si>
    <t>Прочие доходы от компенсации затрат бюджетов городских округов (прочие доходы)</t>
  </si>
  <si>
    <t>Обеспечение мероприятий, направленных на поддержку творческих проектов, одаренных детей и молодежи в Кушвинском городском округе</t>
  </si>
  <si>
    <t>Прочие субсидии бюджетам городских округов (поддержка учреждений спортивной направленности по адаптивной физической культуре и спорту Свердловской области)</t>
  </si>
  <si>
    <t>915 2 02 29 999 04 0153 150</t>
  </si>
  <si>
    <t>90110030372752500320</t>
  </si>
  <si>
    <t>90110030372849100320</t>
  </si>
  <si>
    <t>90110030372917000320</t>
  </si>
  <si>
    <t>90110030373010000240</t>
  </si>
  <si>
    <t>901100303759R4620320</t>
  </si>
  <si>
    <t>90110030379817000310</t>
  </si>
  <si>
    <t>90110060163210000630</t>
  </si>
  <si>
    <t>90110060372649200110</t>
  </si>
  <si>
    <t>90110060372649200240</t>
  </si>
  <si>
    <t>90110060372849100110</t>
  </si>
  <si>
    <t>90110060372849100240</t>
  </si>
  <si>
    <t>90112010153013000110</t>
  </si>
  <si>
    <t>90112010153013000240</t>
  </si>
  <si>
    <t>90112020153013000110</t>
  </si>
  <si>
    <t>90112020153013000240</t>
  </si>
  <si>
    <t>90201130221610000240</t>
  </si>
  <si>
    <t>90201130222310000240</t>
  </si>
  <si>
    <t>90201130273011000120</t>
  </si>
  <si>
    <t>Пенсии, пособия, выплачиваемые работодателями, нанимателями бывшим работникам</t>
  </si>
  <si>
    <t>Транспортные услуги</t>
  </si>
  <si>
    <t>Увеличение стоимости лекарственных препаратов и материалов, применяемых в медицинских целях</t>
  </si>
  <si>
    <t>Увеличение стоимости мягкого инвентаря</t>
  </si>
  <si>
    <t>Безвозмездные перечисления некоммерческим организациям и физическим лицам - производителям товаров, работ и услуг на продукцию</t>
  </si>
  <si>
    <t>Приобретение бланков карт маршрутов регулярных перевозок</t>
  </si>
  <si>
    <t>Капитальный ремонт автомобильной дороги, расположенной в Свердловской области, Кушвинском городском округе, пос. Баранчинский, ул. Победы (участок от ул. Коммуны до 327 км)</t>
  </si>
  <si>
    <t>Капитальный ремонт автомобильной дороги, расположенной в Свердловской области, г. Кушва, ул. Шляхтина (участок от ул.Первомайская до ул. Магистральная)</t>
  </si>
  <si>
    <t>Безвозмездные перечисления иным нефинансовым организациям (за исключением нефинансовых организаций государственного сектора) на продукцию</t>
  </si>
  <si>
    <t>91511021513548270620</t>
  </si>
  <si>
    <t>915110215135Z8270620</t>
  </si>
  <si>
    <t>9151102151P548Г00620</t>
  </si>
  <si>
    <t>9151102151P5Z8Г00620</t>
  </si>
  <si>
    <t>9151103151P550810620</t>
  </si>
  <si>
    <t>Строительство объекта "Система водоснабжения г. Кушва от Половинкинского участка подземных вод"</t>
  </si>
  <si>
    <t>90201130225616000850</t>
  </si>
  <si>
    <t>Предоставление социальной выплаты отдельным категориям граждан, проживающим на территории Кушвинского городского округа, с целью возмещения затрат за оказанные платные услуги по помывке в общем отделении (душе) бани, расположенной на территории Кушвинского городского округа</t>
  </si>
  <si>
    <t>90101130383213000240</t>
  </si>
  <si>
    <t>90101130383213000850</t>
  </si>
  <si>
    <t>90101137009010000320</t>
  </si>
  <si>
    <t>90102030174651180120</t>
  </si>
  <si>
    <t>017 1 11 05430 04 0000 120</t>
  </si>
  <si>
    <t>Строительство сетей наружного освещения г. Кушва: Серебрянский проезд (от путепровода до ул. Путейцев, д. № 34); ул. Декабристов (от ул. Путейцев, д. № 34 до ул. Декабристов, д. № 45); автомобильная дорога (от ул. Декабристов, д. № 45 до ул. 70 лет Октября); ул. Чехова (от ул. Путейцев, д. № 34 до ул. Чехова, д. № 8); ул. Пархоменко (от д. № 14 до д. № 28) (в том числе разработка проектно-сметной документации, проведение экспертизы, получение заключений, осуществление строительного контроля и авторского надзора)</t>
  </si>
  <si>
    <t>Проведение работ по обустройству источников нецентрализованного водоснабжения</t>
  </si>
  <si>
    <t>Формирование земельных участков для проведения торгов под строительство</t>
  </si>
  <si>
    <t>Установление зон охраны воинских захоронений и зон охраняемого ландшафта вблизи воинских захоронений как объектов, представляющих культурную ценность</t>
  </si>
  <si>
    <t>Приобретение жилых помещений в собственность Кушвинского городского округа</t>
  </si>
  <si>
    <t>Капитальный ремонт водопроводной сети пос. Баранчинский (за счет средств, поступивших от публично-правовой компании "Фонд развития территорий")</t>
  </si>
  <si>
    <t>Капитальный ремонт водопроводной сети пос. Баранчинский (за счет средств областного бюджета)</t>
  </si>
  <si>
    <t>Капитальный ремонт водопроводной сети пос. Баранчинский (за счет средств местного бюджета)</t>
  </si>
  <si>
    <t>Приобретение оборудования, оргтехники и комплектующих к ним</t>
  </si>
  <si>
    <t>Реализация проекта инициативного бюджетирования "Мы мир раскрасим голосами" (за счет средств, источником которых являются собственные доходы бюджета Кушвинского городского округа)</t>
  </si>
  <si>
    <t>Обеспечение мероприятий по укреплению и развитию материально-технической базы муниципальных учреждений культуры</t>
  </si>
  <si>
    <t>Информатизация муниципальных музеев, в том числе приобретение компьютерного оборудования и лицензионного программного обеспечения, подключение Кушвинского краеведческого музея к сети Интернет</t>
  </si>
  <si>
    <t>Реализация дополнительных общеразвивающих программ в области физической культуры и спорта</t>
  </si>
  <si>
    <t>02900000000000000000</t>
  </si>
  <si>
    <t>02901000000000000000</t>
  </si>
  <si>
    <t>02901070000000000000</t>
  </si>
  <si>
    <t>02901077002910000000</t>
  </si>
  <si>
    <t>02901077002910000880</t>
  </si>
  <si>
    <t>90101070000000000000</t>
  </si>
  <si>
    <t>90101077003010000000</t>
  </si>
  <si>
    <t>90101077003010000240</t>
  </si>
  <si>
    <t>90104090321610000000</t>
  </si>
  <si>
    <t>90104090321610000240</t>
  </si>
  <si>
    <t>90104090324010000000</t>
  </si>
  <si>
    <t>90104090324010000240</t>
  </si>
  <si>
    <t>90104090324510000000</t>
  </si>
  <si>
    <t>90104090324510000240</t>
  </si>
  <si>
    <t>90104090324610000000</t>
  </si>
  <si>
    <t>90104090324610000240</t>
  </si>
  <si>
    <t>90104090325644200000</t>
  </si>
  <si>
    <t>90104090325644200240</t>
  </si>
  <si>
    <t>901040903256Z4200000</t>
  </si>
  <si>
    <t>901040903256Z4200240</t>
  </si>
  <si>
    <t>90104090329310000000</t>
  </si>
  <si>
    <t>90104090329310000240</t>
  </si>
  <si>
    <t>90104120144910000000</t>
  </si>
  <si>
    <t>90104120144910000240</t>
  </si>
  <si>
    <t>90105010391116000000</t>
  </si>
  <si>
    <t>90105010391116000410</t>
  </si>
  <si>
    <t>90105020333916000000</t>
  </si>
  <si>
    <t>90105020333916000410</t>
  </si>
  <si>
    <t>90105020333942200000</t>
  </si>
  <si>
    <t>90105020333942200410</t>
  </si>
  <si>
    <t>901050203339Z2200000</t>
  </si>
  <si>
    <t>901050203339Z2200410</t>
  </si>
  <si>
    <t>90105030313410000000</t>
  </si>
  <si>
    <t>90105030313410000240</t>
  </si>
  <si>
    <t>90105030317410004000</t>
  </si>
  <si>
    <t>90105030317410004240</t>
  </si>
  <si>
    <t>9010503033ИЖ16000000</t>
  </si>
  <si>
    <t>9010503033ИЖ16000410</t>
  </si>
  <si>
    <t>9010503033ИР16000000</t>
  </si>
  <si>
    <t>Иные выплаты текущего характера физическим лицам</t>
  </si>
  <si>
    <t>Ежегодная денежная выплата в соответствии с решением Думы Кушвинского городского округа от 23.01.2014 г. № 227 "Об утверждении Положения "О присвоении звания Почетный гражданин Кушвинского городского округа""</t>
  </si>
  <si>
    <t>Пособия по социальной помощи населению в натуральной форме</t>
  </si>
  <si>
    <t>Пособия по социальной помощи населению в денежной форме</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</si>
  <si>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</si>
  <si>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Кушвинская городская территориальная избирательная комиссия</t>
  </si>
  <si>
    <t>Обеспечение проведения выборов и референдумов</t>
  </si>
  <si>
    <t>Проведение выборов в представительный орган муниципального образования</t>
  </si>
  <si>
    <t>Специальные расходы</t>
  </si>
  <si>
    <t>Функционирование Правительства Российской Федерации, высших исполнительных органов субъектов Российской Федерации, местных администраций</t>
  </si>
  <si>
    <t>Оказание содействия в подготовке и проведении выборов Президента Российской Федерации</t>
  </si>
  <si>
    <t>919</t>
  </si>
  <si>
    <t>90600000000000000000</t>
  </si>
  <si>
    <t>90601000000000000000</t>
  </si>
  <si>
    <t>90109000000000000000</t>
  </si>
  <si>
    <t>Единый налог на вмененный доход для отдельных видов деятельности</t>
  </si>
  <si>
    <t>Доходы от использования имущества, находящегося в государственной и муниципальной собственности</t>
  </si>
  <si>
    <t>91511030000000000000</t>
  </si>
  <si>
    <t>9151103151P550810000</t>
  </si>
  <si>
    <t>90201130273011000240</t>
  </si>
  <si>
    <t>90201137009010000320</t>
  </si>
  <si>
    <t>90203100232610002240</t>
  </si>
  <si>
    <t>90204060221210000240</t>
  </si>
  <si>
    <t>Осуществление мероприятий, необходимых для государственной регистрации права на объекты недвижимого имущества</t>
  </si>
  <si>
    <t>КУЛЬТУРА, КИНЕМАТОГРАФИЯ</t>
  </si>
  <si>
    <t>Обеспечение мероприятий по укреплению и развитию материально-технической базы муниципальных учреждений культуры (предоставление государственной поддержки на конкурсной основе муниципальным учреждениям культуры Свердловской области на поддержку любительских творческих коллективов)</t>
  </si>
  <si>
    <t>90104120125410000000</t>
  </si>
  <si>
    <t>Проведение независимой оценки (переоценки) рыночной стоимости в отношении земельных участков</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</si>
  <si>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физической культуры и спорта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</si>
  <si>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90101027001240600000</t>
  </si>
  <si>
    <t>90101027001240600120</t>
  </si>
  <si>
    <t>90101027009055490000</t>
  </si>
  <si>
    <t>90101027009055490120</t>
  </si>
  <si>
    <t>90101040183840600000</t>
  </si>
  <si>
    <t>90101040183840600120</t>
  </si>
  <si>
    <t>90101047009055490000</t>
  </si>
  <si>
    <t>90101047009055490120</t>
  </si>
  <si>
    <t>90101130383240600000</t>
  </si>
  <si>
    <t>90101130383240600110</t>
  </si>
  <si>
    <t>90103100352340600000</t>
  </si>
  <si>
    <t>90103100352340600110</t>
  </si>
  <si>
    <t>90105030310140700000</t>
  </si>
  <si>
    <t>90105030310140700240</t>
  </si>
  <si>
    <t>90105050362540600000</t>
  </si>
  <si>
    <t>90105050362540600110</t>
  </si>
  <si>
    <t>90112010153040600000</t>
  </si>
  <si>
    <t>90112010153040600110</t>
  </si>
  <si>
    <t>90112020153040600000</t>
  </si>
  <si>
    <t>90112020153040600110</t>
  </si>
  <si>
    <t>90201130273040600000</t>
  </si>
  <si>
    <t>90201130273040600120</t>
  </si>
  <si>
    <t>90201137009055490000</t>
  </si>
  <si>
    <t>90201137009055490120</t>
  </si>
  <si>
    <t>90204070232610001000</t>
  </si>
  <si>
    <t>90204070232610001240</t>
  </si>
  <si>
    <t>902050202А6040600000</t>
  </si>
  <si>
    <t>902050202А6040600110</t>
  </si>
  <si>
    <t>90607010610140600000</t>
  </si>
  <si>
    <t>90607010610140600620</t>
  </si>
  <si>
    <t>90607020620240600000</t>
  </si>
  <si>
    <t>90607020620240600620</t>
  </si>
  <si>
    <t>90607030630440600000</t>
  </si>
  <si>
    <t>90607030630440600620</t>
  </si>
  <si>
    <t>90607030630445Л00000</t>
  </si>
  <si>
    <t>90607030630445Л00620</t>
  </si>
  <si>
    <t>90607090641040600000</t>
  </si>
  <si>
    <t>90607090641040600120</t>
  </si>
  <si>
    <t>90607090641140600000</t>
  </si>
  <si>
    <t>90607090641140600110</t>
  </si>
  <si>
    <t>90607097009055490000</t>
  </si>
  <si>
    <t>90607097009055490120</t>
  </si>
  <si>
    <t>90807030821240600000</t>
  </si>
  <si>
    <t>90807030821240600620</t>
  </si>
  <si>
    <t>90807030821245Л00000</t>
  </si>
  <si>
    <t>90807030821245Л00620</t>
  </si>
  <si>
    <t>90808010810546600240</t>
  </si>
  <si>
    <t>908080108105Z6600240</t>
  </si>
  <si>
    <t>90808010810846500000</t>
  </si>
  <si>
    <t>90808010810846500620</t>
  </si>
  <si>
    <t>90808010810946500000</t>
  </si>
  <si>
    <t>90808010810946500610</t>
  </si>
  <si>
    <t>90808010811046500000</t>
  </si>
  <si>
    <t>90808010811046500620</t>
  </si>
  <si>
    <t>90808010815410001240</t>
  </si>
  <si>
    <t>90808010815410002240</t>
  </si>
  <si>
    <t>90808010815410003240</t>
  </si>
  <si>
    <t>90808010815443100240</t>
  </si>
  <si>
    <t>90808040862840600000</t>
  </si>
  <si>
    <t>90808040862840600120</t>
  </si>
  <si>
    <t>90808040862940600000</t>
  </si>
  <si>
    <t>90808040862940600110</t>
  </si>
  <si>
    <t>90808047009055490000</t>
  </si>
  <si>
    <t>90808047009055490120</t>
  </si>
  <si>
    <t>91201037009040600000</t>
  </si>
  <si>
    <t>91201037009040600120</t>
  </si>
  <si>
    <t>91301067001340600000</t>
  </si>
  <si>
    <t>91301067001340600120</t>
  </si>
  <si>
    <t>91301067009040600000</t>
  </si>
  <si>
    <t>91301067009040600120</t>
  </si>
  <si>
    <t>91511011510240600000</t>
  </si>
  <si>
    <t>91511011510240600620</t>
  </si>
  <si>
    <t>91511011510245Л00000</t>
  </si>
  <si>
    <t>91511011510245Л00620</t>
  </si>
  <si>
    <t>91511021510140600000</t>
  </si>
  <si>
    <t>91511021510140600620</t>
  </si>
  <si>
    <t>91511021511910000000</t>
  </si>
  <si>
    <t>91511021511910000620</t>
  </si>
  <si>
    <t>91511031512640600000</t>
  </si>
  <si>
    <t>91511031512640600620</t>
  </si>
  <si>
    <t>91511031512645Л00000</t>
  </si>
  <si>
    <t>91511031512645Л00620</t>
  </si>
  <si>
    <t>91511051551140600000</t>
  </si>
  <si>
    <t>91511051551140600120</t>
  </si>
  <si>
    <t>91511051551240600000</t>
  </si>
  <si>
    <t>91511051551240600110</t>
  </si>
  <si>
    <t>91511057009055490000</t>
  </si>
  <si>
    <t>91511057009055490120</t>
  </si>
  <si>
    <t>91901061931840600000</t>
  </si>
  <si>
    <t>91901061931840600120</t>
  </si>
  <si>
    <t>91901067009055490000</t>
  </si>
  <si>
    <t>91901067009055490120</t>
  </si>
  <si>
    <t>Информатизация муниципальных библиотек, в том числе комплектование книжных фондов (включая приобретение электронных версий книг и приобретение (подписку) периодических изданий), приобретение компьютерного оборудования и лицензионного программного обеспечения, подключение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t>
  </si>
  <si>
    <t>Подготовка конкурсной заявки для участия во "Всероссийском конкурсе лучших проектов благоустройства в малых городах и исторических поселениях"</t>
  </si>
  <si>
    <t>Административно-хозяйственное обеспечение деятельности отраслевого органа Управления культуры Кушвинского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</si>
  <si>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</si>
  <si>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Функционирование высшего должностного лица субъекта Российской Федерации и муниципального образования</t>
  </si>
  <si>
    <t>Глава Кушвинского городского округа</t>
  </si>
  <si>
    <t>91301067009011000000</t>
  </si>
  <si>
    <t>Организация предоставления дополнительного образования детям в сфере искусств</t>
  </si>
  <si>
    <t>Обеспечение мероприятий по безопасности на водных объектах</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</si>
  <si>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</si>
  <si>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за право на заключение договоров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</si>
  <si>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Дотации бюджетам городских округов на выравнивание бюджетной обеспеченности из бюджета субъекта Российской Федерации</t>
  </si>
  <si>
    <t>Кушвинский городской округ</t>
  </si>
  <si>
    <t>919 2 02 15002 04 0000 150</t>
  </si>
  <si>
    <t>000 2 02 20000 00 0000 150</t>
  </si>
  <si>
    <t>902 2 02 20299 04 0000 150</t>
  </si>
  <si>
    <t>902 2 02 20302 04 0000 150</t>
  </si>
  <si>
    <t>000 2 00 00000 00 0000 000</t>
  </si>
  <si>
    <t>000 2 02 10000 00 0000 150</t>
  </si>
  <si>
    <t>919 2 02 15001 04 0000 150</t>
  </si>
  <si>
    <t>Изготовление информационных материалов (памятки, брошюры, буклеты, листовки, световозвращающие фликеры) по профилактике недопущения дорожно-транспортных происшествий, в том числе с участием детей</t>
  </si>
  <si>
    <t>Переселение граждан из аварийного жилищного фонда</t>
  </si>
  <si>
    <t>90205010000000000000</t>
  </si>
  <si>
    <t>90205010221410000000</t>
  </si>
  <si>
    <t>90205010221510000000</t>
  </si>
  <si>
    <t>90205020000000000000</t>
  </si>
  <si>
    <t>90607010610145120000</t>
  </si>
  <si>
    <t>90110030373010000000</t>
  </si>
  <si>
    <t>90110060000000000000</t>
  </si>
  <si>
    <t>90110060163210000000</t>
  </si>
  <si>
    <t>901 2 19 25243 04 0000 150</t>
  </si>
  <si>
    <t>Осуществление мероприятий направленных на соблюдение требований и норм пожарной безопасности</t>
  </si>
  <si>
    <t>Мероприятия по поддержке талантливой и способной молодежи</t>
  </si>
  <si>
    <t>Организация библиотечного обслуживания населения, формирование и хранение библиотечных фондов муниципальных библиотек</t>
  </si>
  <si>
    <t>Организация предоставления услуг (выполнения работ) в сфере физической культуры и спорта</t>
  </si>
  <si>
    <t>Обеспечение персонифицированного финансирования дополнительного образования детей</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</si>
  <si>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 осуществляемых за счет субвенций из областного бюджета)</t>
  </si>
  <si>
    <t>902 1 11 05074 04 0010 120</t>
  </si>
  <si>
    <t>000 1 11 07000 00 0000 120</t>
  </si>
  <si>
    <t>902 1 11 07014 04 0000 120</t>
  </si>
  <si>
    <t>000 1 11 09000 00 0000 120</t>
  </si>
  <si>
    <t>901 1 11 09044 04 0004 120</t>
  </si>
  <si>
    <t>902 1 11 09080 04 0012 120</t>
  </si>
  <si>
    <t>902 1 11 09080 04 0014 120</t>
  </si>
  <si>
    <t>000 1 12 00000 00 0000 000</t>
  </si>
  <si>
    <t>048 1 12 01000 01 0000 120</t>
  </si>
  <si>
    <t>048 1 12 01010 01 6000 120</t>
  </si>
  <si>
    <t>048 1 12 01030 01 6000 120</t>
  </si>
  <si>
    <t>048 1 12 01041 01 6000 120</t>
  </si>
  <si>
    <t>048 1 12 01042 01 6000 120</t>
  </si>
  <si>
    <t>000 1 13 00000 00 0000 000</t>
  </si>
  <si>
    <t>000 1 13 01000 00 0000 130</t>
  </si>
  <si>
    <t>901 1 13 01994 04 0004 130</t>
  </si>
  <si>
    <t>902 1 13 01994 04 0004 130</t>
  </si>
  <si>
    <t>Прочие доходы от оказания платных услуг (работ) получателями средств бюджетов городских округов (прочие платные услуги, оказываемые муниципальными казенными учреждениями, осуществляющими деятельность в сфере жилищно-коммунального хозяйства)</t>
  </si>
  <si>
    <t>902 1 13 01994 04 0019 130</t>
  </si>
  <si>
    <t>000 1 13 02000 00 0000 130</t>
  </si>
  <si>
    <t>901 1 13 02064 04 0000 130</t>
  </si>
  <si>
    <t>901 1 13 02994 04 0007 130</t>
  </si>
  <si>
    <t>000 1 14 00000 00 0000 000</t>
  </si>
  <si>
    <t>000 1 14 06000 00 0000 430</t>
  </si>
  <si>
    <t>902 1 14 06012 04 0000 430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</si>
  <si>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</si>
  <si>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188 1 16 10123 01 0041 140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</si>
  <si>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</si>
  <si>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90105050373110000000</t>
  </si>
  <si>
    <t>90800000000000000000</t>
  </si>
  <si>
    <t>90801000000000000000</t>
  </si>
  <si>
    <t>90801130000000000000</t>
  </si>
  <si>
    <t>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</si>
  <si>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90607020673210000620</t>
  </si>
  <si>
    <t>90807030825210003000</t>
  </si>
  <si>
    <t>90807030825210003620</t>
  </si>
  <si>
    <t>90807030842210000000</t>
  </si>
  <si>
    <t>90807030842210000620</t>
  </si>
  <si>
    <t>90808010810210000000</t>
  </si>
  <si>
    <t>90808010810210000610</t>
  </si>
  <si>
    <t>90808010810210000620</t>
  </si>
  <si>
    <t>90808010810410000240</t>
  </si>
  <si>
    <t>90808010814416000000</t>
  </si>
  <si>
    <t>90808010814416000460</t>
  </si>
  <si>
    <t>90808010815410003000</t>
  </si>
  <si>
    <t>90808010831710000000</t>
  </si>
  <si>
    <t>90808010831710000620</t>
  </si>
  <si>
    <t>91307000000000000000</t>
  </si>
  <si>
    <t>91307050000000000000</t>
  </si>
  <si>
    <t>91307057001311100000</t>
  </si>
  <si>
    <t>Субсидии бюджетам городских округов на софинансирование капитальных вложений в объекты муниципальной собственности</t>
  </si>
  <si>
    <t>901 2 02 20077 04 0000 150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</si>
  <si>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</si>
  <si>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901 2 02 20216 04 0000 150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</si>
  <si>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</si>
  <si>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902 2 02 20300 04 0000 150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</si>
  <si>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</si>
  <si>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902 2 02 20303 04 0000 150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</si>
  <si>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земельных участков)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</si>
  <si>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(прочие доходы от сдачи в аренду имущества)</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</si>
  <si>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</si>
  <si>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Содержание гидротехнических сооружений, находящихся в собственности Кушвинского городского округа</t>
  </si>
  <si>
    <t>Обеспечение мероприятий по реализации мер противодействия распространению наркомании, алкоголизма и токсикомании, профилактики правонарушений на территории Кушвинского городского округа</t>
  </si>
  <si>
    <t>90104120145010000240</t>
  </si>
  <si>
    <t>90105020373142700000</t>
  </si>
  <si>
    <t>90105020373142700810</t>
  </si>
  <si>
    <t>90107020390510000000</t>
  </si>
  <si>
    <t>901 1 17 01040 04 0000 180</t>
  </si>
  <si>
    <t>90104090320910000000</t>
  </si>
  <si>
    <t>90104090320910000240</t>
  </si>
  <si>
    <t>90105010391016000000</t>
  </si>
  <si>
    <t>90105010391016000410</t>
  </si>
  <si>
    <t>Приобретение (строительство) жилых помещений в целях предоставления по договорам служебного найма в жилищном фонде Кушвинского городского округа</t>
  </si>
  <si>
    <t>90203100232610002850</t>
  </si>
  <si>
    <t>90204120216910000850</t>
  </si>
  <si>
    <t>9020501029F367483410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</si>
  <si>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</si>
  <si>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Платежи, уплачиваемые в целях возмещения вреда, причиняемого автомобильным дорогам местного значения тяжеловесными транспортными средствами</t>
  </si>
  <si>
    <t>902 2 02 25497 04 0000 150</t>
  </si>
  <si>
    <t>Субсидии бюджетам городских округов на реализацию мероприятий по обеспечению жильем молодых семей</t>
  </si>
  <si>
    <t>908 2 02 29 999 04 0161 150</t>
  </si>
  <si>
    <t>Прочие субсидии бюджетам городских округов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в 2024 году)</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</si>
  <si>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</si>
  <si>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906 2 02 45179 04 0000 150</t>
  </si>
  <si>
    <t>Приобретение специализированной техники для содержания улично-дорожной сети по договору финансовой аренды (лизинг)</t>
  </si>
  <si>
    <t>Капитальный ремонт автомобильной дороги, расположенной в Свердловской области, г. Кушва, ул. Кузьмина (от ул. Луначарского до ул. Фадеевых)</t>
  </si>
  <si>
    <t>Внесение изменений в документы территориального планирования и градостроительного зонирования Кушвинского городского округа</t>
  </si>
  <si>
    <t>902 1 14 06312 04 0000 430</t>
  </si>
  <si>
    <t>000 1 14 13000 00 0000 000</t>
  </si>
  <si>
    <t>902 1 14 13040 04 0000 410</t>
  </si>
  <si>
    <t>000 1 16 00000 00 0000 000</t>
  </si>
  <si>
    <t>037 1 16 01053 01 0000 140</t>
  </si>
  <si>
    <t>048 1 16 11110 01 0000 140</t>
  </si>
  <si>
    <t>Платежи по искам о возмещении вреда, причиненного атмосферному воздуху, а также платежи, уплачиваемые при добровольном возмещении вреда, причиненного атмосферному воздуху, подлежащие зачислению в бюджет муниципального образования (за исключением вреда, причиненного на особо охраняемых природных территориях)</t>
  </si>
  <si>
    <t>919 01 02 00 00 00 0000 000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</si>
  <si>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</si>
  <si>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ЖИЛИЩНО-КОММУНАЛЬНОЕ ХОЗЯЙСТВО</t>
  </si>
  <si>
    <t>90801137009010000000</t>
  </si>
  <si>
    <t>НАЦИОНАЛЬНАЯ ЭКОНОМИКА</t>
  </si>
  <si>
    <t>90103100110110000240</t>
  </si>
  <si>
    <t>90103100110210000240</t>
  </si>
  <si>
    <t>Прочие неналоговые доходы бюджетов городских округов (прочие доходы)</t>
  </si>
  <si>
    <t>901 1 17 05040 04 0007 180</t>
  </si>
  <si>
    <t>Увеличение прочих остатков денежных средств бюджетов городских округов</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</si>
  <si>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</si>
  <si>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Бюджетные инвестиции</t>
  </si>
  <si>
    <t>Прочие неналоговые доходы бюджетов городских округов (плата за размещение объектов, виды которых устанавливаются Правительством Российской Федерации, на землях и земельных участках, государственная собственность на которые не разграничена, без предоставления земельных участков и установления сервитутов, публичных сервитутов)</t>
  </si>
  <si>
    <t>Доходы от приватизации имущества, находящегося в государственной и муниципальной собственности</t>
  </si>
  <si>
    <t>Доходы от приватизации имущества, находящегося в собственности городских округов, в части приватизации нефинансовых активов имущества казны</t>
  </si>
  <si>
    <t>90607020652610000000</t>
  </si>
  <si>
    <t>90607020652810000000</t>
  </si>
  <si>
    <t>90607070630510000000</t>
  </si>
  <si>
    <t>9151102151P548Г00000</t>
  </si>
  <si>
    <t>9151102151P5Z8Г00000</t>
  </si>
  <si>
    <t>Осуществление мероприятий по обеспечению питанием обучающихся в муниципальных общеобразовательных организациях</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</si>
  <si>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</si>
  <si>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Развитие сети муниципальных учреждений по работе с молодежью</t>
  </si>
  <si>
    <t>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</si>
  <si>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Осуществление мероприятий направленных на соблюдение требований и норм санитарного законодательства, пожарной безопасности, антитеррористической защищенности, проведение ремонтных работ в зданиях и помещениях, в которых размещаются учреждения дополнительного образования в сфере культуры и искусства</t>
  </si>
  <si>
    <t>919 01 03 01 00 04 0000 810</t>
  </si>
  <si>
    <t>919 01 05 00 00 00 0000 000</t>
  </si>
  <si>
    <t>919 01 05 02 01 04 0000 510</t>
  </si>
  <si>
    <t>919 01 05 02 01 04 0000 610</t>
  </si>
  <si>
    <t>90808010810310000000</t>
  </si>
  <si>
    <t>908080108149L5190000</t>
  </si>
  <si>
    <t>90808010842310000000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</si>
  <si>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</si>
  <si>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182 1 01 02020 01 0000 110</t>
  </si>
  <si>
    <t>182 1 01 02030 01 0000 110</t>
  </si>
  <si>
    <t>182 1 01 02040 01 0000 110</t>
  </si>
  <si>
    <t>182 1 01 02080 01 0000 110</t>
  </si>
  <si>
    <t>000 1 03 02000 01 0000 110</t>
  </si>
  <si>
    <t>Осуществление мероприятий направленных на соблюдение требований и норм санитарного законодательства</t>
  </si>
  <si>
    <t>Организация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</si>
  <si>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Формирование земельных участков под объектами казны, бесхозяйными, выморочными объектами, находящихся в не разграниченной государственной или муниципальной собственности</t>
  </si>
  <si>
    <t>Капитальный ремонт сетей холодного водоснабжения Кушвинского городского округа</t>
  </si>
  <si>
    <t>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Кушвинского городского округа</t>
  </si>
  <si>
    <t>Оказание поддержки на конкурсной основе лучшим работникам муниципальных учреждений в сфере культуры и искусства, в том числе находящихся на территориях сельских поселений Свердловской области</t>
  </si>
  <si>
    <t>Премии и гранты</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</si>
  <si>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</si>
  <si>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Организация предоставления дополнительного образования детей в муниципальных организациях дополнительного образования</t>
  </si>
  <si>
    <t>Молодежная политика</t>
  </si>
  <si>
    <t>Налог на имущество физических лиц, взимаемый по ставкам, применяемым к объектам налогообложения, расположенным в границах городских округов</t>
  </si>
  <si>
    <t>Земельный налог</t>
  </si>
  <si>
    <t>Государственная пошлина</t>
  </si>
  <si>
    <t>Периодичность: месячная</t>
  </si>
  <si>
    <t>Глава по БК</t>
  </si>
  <si>
    <t>Платежи от государственных и муниципальных унитарных предприятий</t>
  </si>
  <si>
    <t>Субвенции бюджетам городских округов на выполнение передаваемых полномочий субъектов Российской Федерации (осуществление государственного полномочия Свердловской области по созданию административных комиссий)</t>
  </si>
  <si>
    <t>Субвенции бюджетам городских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</si>
  <si>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Информирование населения о профилактике социально-значимых заболеваний на территории Кушвинского городского округа</t>
  </si>
  <si>
    <t>Финансовое управление в Кушвинском городском округе</t>
  </si>
  <si>
    <t>90204120217110000000</t>
  </si>
  <si>
    <t>Код стро-ки</t>
  </si>
  <si>
    <t>Код расхода
по бюджетной классификации</t>
  </si>
  <si>
    <t>Утвержденные 
бюджетные 
назначения</t>
  </si>
  <si>
    <t>90104090321710000000</t>
  </si>
  <si>
    <t>90104090321910000000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</si>
  <si>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</si>
  <si>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90104120145010000000</t>
  </si>
  <si>
    <t>Реализация мероприятий по поэтапному внедрению Всероссийского физкультурно-спортивного комплекса "Готов к труду и обороне" (ГТО)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</si>
  <si>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</si>
  <si>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90101040000000000000</t>
  </si>
  <si>
    <t>90204120215210000000</t>
  </si>
  <si>
    <t>90205010221610000000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</si>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</sst>
</file>

<file path=xl/styles.xml><?xml version="1.0" encoding="utf-8"?>
<styleSheet xmlns="http://schemas.openxmlformats.org/spreadsheetml/2006/main">
  <numFmts count="1">
    <numFmt numFmtId="164" formatCode="_-* #,##0.00_р_._-;\-* #,##0.00_р_._-;_-* &quot;-&quot;??_р_._-;_-@_-"/>
  </numFmts>
  <fonts count="42">
    <font>
      <sz val="10"/>
      <name val="Arial Cyr"/>
      <charset val="204"/>
    </font>
    <font>
      <sz val="10"/>
      <name val="Arial Cyr"/>
      <charset val="204"/>
    </font>
    <font>
      <sz val="9"/>
      <name val="Times New Roman"/>
      <family val="1"/>
      <charset val="204"/>
    </font>
    <font>
      <b/>
      <sz val="11"/>
      <name val="Times New Roman"/>
      <family val="1"/>
      <charset val="204"/>
    </font>
    <font>
      <sz val="11"/>
      <name val="Times New Roman"/>
      <family val="1"/>
      <charset val="204"/>
    </font>
    <font>
      <sz val="8"/>
      <name val="Times New Roman"/>
      <family val="1"/>
      <charset val="204"/>
    </font>
    <font>
      <sz val="8"/>
      <name val="Arial Cyr"/>
      <charset val="204"/>
    </font>
    <font>
      <b/>
      <sz val="12"/>
      <name val="Times New Roman"/>
      <family val="1"/>
      <charset val="204"/>
    </font>
    <font>
      <sz val="12"/>
      <name val="Times New Roman"/>
      <family val="1"/>
      <charset val="204"/>
    </font>
    <font>
      <sz val="10"/>
      <name val="Times New Roman"/>
      <family val="1"/>
      <charset val="204"/>
    </font>
    <font>
      <sz val="7"/>
      <name val="Times New Roman"/>
      <family val="1"/>
      <charset val="204"/>
    </font>
    <font>
      <sz val="6"/>
      <name val="Times New Roman"/>
      <family val="1"/>
      <charset val="204"/>
    </font>
    <font>
      <b/>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name val="Calibri"/>
      <family val="2"/>
    </font>
    <font>
      <sz val="10"/>
      <color indexed="8"/>
      <name val="Arial Cyr"/>
      <family val="2"/>
    </font>
    <font>
      <b/>
      <sz val="12"/>
      <color indexed="8"/>
      <name val="Arial Cyr"/>
      <family val="2"/>
    </font>
    <font>
      <b/>
      <sz val="10"/>
      <color indexed="8"/>
      <name val="Arial Cyr"/>
      <family val="2"/>
    </font>
    <font>
      <sz val="11"/>
      <name val="Arial Cyr"/>
      <charset val="204"/>
    </font>
    <font>
      <b/>
      <sz val="10"/>
      <color indexed="8"/>
      <name val="Arial CYR"/>
    </font>
    <font>
      <sz val="10"/>
      <color indexed="10"/>
      <name val="Times New Roman"/>
      <family val="1"/>
      <charset val="204"/>
    </font>
    <font>
      <sz val="12"/>
      <color indexed="8"/>
      <name val="Times New Roman"/>
      <family val="1"/>
      <charset val="204"/>
    </font>
    <font>
      <b/>
      <sz val="12"/>
      <color indexed="8"/>
      <name val="Times New Roman"/>
      <family val="1"/>
      <charset val="204"/>
    </font>
    <font>
      <u/>
      <sz val="12"/>
      <name val="Times New Roman"/>
      <family val="1"/>
      <charset val="204"/>
    </font>
    <font>
      <sz val="12"/>
      <name val="Arial Cyr"/>
      <charset val="204"/>
    </font>
    <font>
      <b/>
      <sz val="1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right/>
      <top/>
      <bottom style="medium">
        <color indexed="8"/>
      </bottom>
      <diagonal/>
    </border>
    <border>
      <left/>
      <right style="medium">
        <color indexed="8"/>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8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25" fillId="3" borderId="0" applyNumberFormat="0" applyBorder="0" applyAlignment="0" applyProtection="0"/>
    <xf numFmtId="0" fontId="30" fillId="0" borderId="0"/>
    <xf numFmtId="0" fontId="17" fillId="20" borderId="1" applyNumberFormat="0" applyAlignment="0" applyProtection="0"/>
    <xf numFmtId="0" fontId="22" fillId="21" borderId="2" applyNumberFormat="0" applyAlignment="0" applyProtection="0"/>
    <xf numFmtId="0" fontId="30" fillId="0" borderId="0"/>
    <xf numFmtId="0" fontId="26" fillId="0" borderId="0" applyNumberFormat="0" applyFill="0" applyBorder="0" applyAlignment="0" applyProtection="0"/>
    <xf numFmtId="0" fontId="29"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15" fillId="7" borderId="1" applyNumberFormat="0" applyAlignment="0" applyProtection="0"/>
    <xf numFmtId="0" fontId="27" fillId="0" borderId="6" applyNumberFormat="0" applyFill="0" applyAlignment="0" applyProtection="0"/>
    <xf numFmtId="0" fontId="24" fillId="22" borderId="0" applyNumberFormat="0" applyBorder="0" applyAlignment="0" applyProtection="0"/>
    <xf numFmtId="0" fontId="1" fillId="23" borderId="7" applyNumberFormat="0" applyFont="0" applyAlignment="0" applyProtection="0"/>
    <xf numFmtId="0" fontId="16" fillId="20" borderId="8" applyNumberFormat="0" applyAlignment="0" applyProtection="0"/>
    <xf numFmtId="0" fontId="31" fillId="0" borderId="0"/>
    <xf numFmtId="0" fontId="31" fillId="0" borderId="0"/>
    <xf numFmtId="0" fontId="23" fillId="0" borderId="0" applyNumberFormat="0" applyFill="0" applyBorder="0" applyAlignment="0" applyProtection="0"/>
    <xf numFmtId="0" fontId="21" fillId="0" borderId="9" applyNumberFormat="0" applyFill="0" applyAlignment="0" applyProtection="0"/>
    <xf numFmtId="0" fontId="30" fillId="0" borderId="0"/>
    <xf numFmtId="0" fontId="28" fillId="0" borderId="0" applyNumberFormat="0" applyFill="0" applyBorder="0" applyAlignment="0" applyProtection="0"/>
    <xf numFmtId="0" fontId="31" fillId="20" borderId="0"/>
    <xf numFmtId="0" fontId="31" fillId="0" borderId="0">
      <alignment horizontal="left" wrapText="1"/>
    </xf>
    <xf numFmtId="0" fontId="32" fillId="0" borderId="0">
      <alignment horizontal="center" wrapText="1"/>
    </xf>
    <xf numFmtId="0" fontId="32" fillId="0" borderId="0">
      <alignment horizontal="center"/>
    </xf>
    <xf numFmtId="0" fontId="31" fillId="0" borderId="0">
      <alignment horizontal="right"/>
    </xf>
    <xf numFmtId="0" fontId="31" fillId="20" borderId="10"/>
    <xf numFmtId="0" fontId="31" fillId="0" borderId="11">
      <alignment horizontal="center" vertical="center" wrapText="1"/>
    </xf>
    <xf numFmtId="0" fontId="31" fillId="20" borderId="12"/>
    <xf numFmtId="49" fontId="31" fillId="0" borderId="11">
      <alignment horizontal="center" vertical="top" shrinkToFit="1"/>
    </xf>
    <xf numFmtId="0" fontId="31" fillId="0" borderId="11">
      <alignment horizontal="center" vertical="top" wrapText="1"/>
    </xf>
    <xf numFmtId="4" fontId="31" fillId="0" borderId="11">
      <alignment horizontal="right" vertical="top" shrinkToFit="1"/>
    </xf>
    <xf numFmtId="10" fontId="31" fillId="0" borderId="11">
      <alignment horizontal="center" vertical="top" shrinkToFit="1"/>
    </xf>
    <xf numFmtId="0" fontId="31" fillId="20" borderId="13"/>
    <xf numFmtId="49" fontId="33" fillId="0" borderId="11">
      <alignment horizontal="left" vertical="top" shrinkToFit="1"/>
    </xf>
    <xf numFmtId="4" fontId="33" fillId="22" borderId="11">
      <alignment horizontal="right" vertical="top" shrinkToFit="1"/>
    </xf>
    <xf numFmtId="10" fontId="33" fillId="22" borderId="11">
      <alignment horizontal="center" vertical="top" shrinkToFit="1"/>
    </xf>
    <xf numFmtId="0" fontId="31" fillId="0" borderId="0"/>
    <xf numFmtId="0" fontId="31" fillId="20" borderId="10">
      <alignment horizontal="left"/>
    </xf>
    <xf numFmtId="0" fontId="31" fillId="0" borderId="11">
      <alignment horizontal="left" vertical="top" wrapText="1"/>
    </xf>
    <xf numFmtId="4" fontId="33" fillId="6" borderId="11">
      <alignment horizontal="right" vertical="top" shrinkToFit="1"/>
    </xf>
    <xf numFmtId="10" fontId="33" fillId="6" borderId="11">
      <alignment horizontal="center" vertical="top" shrinkToFit="1"/>
    </xf>
    <xf numFmtId="0" fontId="31" fillId="20" borderId="12">
      <alignment horizontal="left"/>
    </xf>
    <xf numFmtId="0" fontId="31" fillId="20" borderId="13">
      <alignment horizontal="left"/>
    </xf>
    <xf numFmtId="0" fontId="31" fillId="20" borderId="0">
      <alignment horizontal="left"/>
    </xf>
    <xf numFmtId="0" fontId="31" fillId="20" borderId="14"/>
    <xf numFmtId="49" fontId="31" fillId="0" borderId="15">
      <alignment horizontal="center" vertical="top" shrinkToFit="1"/>
    </xf>
    <xf numFmtId="4" fontId="31" fillId="0" borderId="11">
      <alignment horizontal="right" vertical="top" shrinkToFit="1"/>
    </xf>
    <xf numFmtId="4" fontId="31" fillId="0" borderId="16">
      <alignment horizontal="left" vertical="top" wrapText="1"/>
    </xf>
    <xf numFmtId="0" fontId="31" fillId="0" borderId="17">
      <alignment vertical="top"/>
    </xf>
    <xf numFmtId="0" fontId="31" fillId="20" borderId="13"/>
    <xf numFmtId="0" fontId="31" fillId="20" borderId="13">
      <alignment shrinkToFit="1"/>
    </xf>
    <xf numFmtId="0" fontId="31" fillId="20" borderId="18"/>
    <xf numFmtId="49" fontId="33" fillId="0" borderId="19">
      <alignment horizontal="right" vertical="top" shrinkToFit="1"/>
    </xf>
    <xf numFmtId="4" fontId="33" fillId="22" borderId="20">
      <alignment horizontal="right" vertical="top" shrinkToFit="1"/>
    </xf>
    <xf numFmtId="4" fontId="33" fillId="22" borderId="21">
      <alignment horizontal="right" vertical="top" shrinkToFit="1"/>
    </xf>
    <xf numFmtId="4" fontId="33" fillId="22" borderId="22">
      <alignment horizontal="right" vertical="top" shrinkToFit="1"/>
    </xf>
    <xf numFmtId="0" fontId="31" fillId="0" borderId="0">
      <alignment horizontal="left" wrapText="1"/>
    </xf>
    <xf numFmtId="0" fontId="35" fillId="0" borderId="11">
      <alignment vertical="top" wrapText="1"/>
    </xf>
    <xf numFmtId="0" fontId="35" fillId="0" borderId="11">
      <alignment vertical="top" wrapText="1"/>
    </xf>
    <xf numFmtId="4" fontId="35" fillId="6" borderId="11">
      <alignment horizontal="right" vertical="top" shrinkToFit="1"/>
    </xf>
    <xf numFmtId="4" fontId="35" fillId="6" borderId="11">
      <alignment horizontal="right" vertical="top" shrinkToFit="1"/>
    </xf>
    <xf numFmtId="164" fontId="1" fillId="0" borderId="0" applyFont="0" applyFill="0" applyBorder="0" applyAlignment="0" applyProtection="0"/>
  </cellStyleXfs>
  <cellXfs count="190">
    <xf numFmtId="0" fontId="0" fillId="0" borderId="0" xfId="0"/>
    <xf numFmtId="0" fontId="5" fillId="0" borderId="0" xfId="0" applyFont="1"/>
    <xf numFmtId="0" fontId="2" fillId="0" borderId="0" xfId="0" applyFont="1"/>
    <xf numFmtId="0" fontId="4" fillId="0" borderId="0" xfId="0" applyFont="1" applyAlignment="1">
      <alignment vertical="top" wrapText="1"/>
    </xf>
    <xf numFmtId="0" fontId="9" fillId="0" borderId="0" xfId="0" applyFont="1"/>
    <xf numFmtId="0" fontId="5" fillId="0" borderId="0" xfId="0" applyFont="1" applyAlignment="1">
      <alignment horizontal="right"/>
    </xf>
    <xf numFmtId="0" fontId="3" fillId="0" borderId="0" xfId="0" applyFont="1" applyAlignment="1">
      <alignment vertical="center"/>
    </xf>
    <xf numFmtId="0" fontId="5" fillId="0" borderId="0" xfId="0" applyFont="1" applyAlignment="1">
      <alignment vertical="top"/>
    </xf>
    <xf numFmtId="0" fontId="11" fillId="0" borderId="0" xfId="0" applyFont="1" applyAlignment="1">
      <alignment horizontal="center" vertical="top"/>
    </xf>
    <xf numFmtId="0" fontId="11" fillId="0" borderId="0" xfId="0" applyFont="1"/>
    <xf numFmtId="0" fontId="4" fillId="0" borderId="0" xfId="0" applyFont="1"/>
    <xf numFmtId="0" fontId="12" fillId="0" borderId="0" xfId="0" applyFont="1"/>
    <xf numFmtId="164" fontId="7" fillId="0" borderId="0" xfId="88" applyFont="1" applyFill="1" applyAlignment="1">
      <alignment horizontal="center"/>
    </xf>
    <xf numFmtId="164" fontId="8" fillId="0" borderId="0" xfId="88" applyFont="1" applyFill="1" applyAlignment="1">
      <alignment horizontal="center"/>
    </xf>
    <xf numFmtId="164" fontId="5" fillId="0" borderId="0" xfId="88" applyFont="1" applyFill="1" applyAlignment="1">
      <alignment horizontal="center"/>
    </xf>
    <xf numFmtId="164" fontId="3" fillId="0" borderId="0" xfId="88" applyFont="1" applyFill="1" applyBorder="1" applyAlignment="1">
      <alignment horizontal="center" vertical="center"/>
    </xf>
    <xf numFmtId="164" fontId="9" fillId="0" borderId="0" xfId="88" applyFont="1" applyFill="1" applyAlignment="1">
      <alignment horizontal="center"/>
    </xf>
    <xf numFmtId="164" fontId="9" fillId="0" borderId="0" xfId="88" applyFont="1" applyFill="1" applyAlignment="1">
      <alignment horizontal="center" vertical="top"/>
    </xf>
    <xf numFmtId="0" fontId="3" fillId="0" borderId="0" xfId="0" applyFont="1"/>
    <xf numFmtId="49" fontId="5" fillId="0" borderId="0" xfId="0" applyNumberFormat="1" applyFont="1" applyAlignment="1">
      <alignment horizontal="center" vertical="center"/>
    </xf>
    <xf numFmtId="0" fontId="3" fillId="0" borderId="23" xfId="0" applyFont="1" applyBorder="1" applyAlignment="1">
      <alignment vertical="center"/>
    </xf>
    <xf numFmtId="0" fontId="4" fillId="0" borderId="0" xfId="0" applyFont="1" applyAlignment="1">
      <alignment horizontal="right"/>
    </xf>
    <xf numFmtId="0" fontId="4" fillId="0" borderId="0" xfId="0" applyFont="1" applyAlignment="1">
      <alignment horizontal="center"/>
    </xf>
    <xf numFmtId="164" fontId="4" fillId="0" borderId="24" xfId="88" applyFont="1" applyFill="1" applyBorder="1" applyAlignment="1">
      <alignment horizontal="center" vertical="top" wrapText="1"/>
    </xf>
    <xf numFmtId="0" fontId="4" fillId="0" borderId="0" xfId="0" applyFont="1" applyAlignment="1">
      <alignment vertical="top"/>
    </xf>
    <xf numFmtId="4" fontId="4" fillId="0" borderId="0" xfId="0" applyNumberFormat="1" applyFont="1"/>
    <xf numFmtId="1" fontId="4" fillId="0" borderId="0" xfId="0" applyNumberFormat="1" applyFont="1" applyAlignment="1">
      <alignment horizontal="justify" vertical="top" wrapText="1"/>
    </xf>
    <xf numFmtId="49" fontId="4" fillId="0" borderId="0" xfId="0" applyNumberFormat="1" applyFont="1" applyAlignment="1">
      <alignment horizontal="center"/>
    </xf>
    <xf numFmtId="164" fontId="4" fillId="0" borderId="0" xfId="88" quotePrefix="1" applyFont="1" applyFill="1" applyBorder="1" applyAlignment="1">
      <alignment horizontal="center"/>
    </xf>
    <xf numFmtId="4" fontId="4" fillId="0" borderId="0" xfId="0" applyNumberFormat="1" applyFont="1" applyAlignment="1">
      <alignment horizontal="right" wrapText="1"/>
    </xf>
    <xf numFmtId="0" fontId="8" fillId="0" borderId="0" xfId="0" applyFont="1"/>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6" fillId="0" borderId="0" xfId="0" applyFont="1"/>
    <xf numFmtId="0" fontId="4" fillId="0" borderId="26" xfId="0" applyFont="1" applyBorder="1" applyAlignment="1">
      <alignment horizontal="center" wrapText="1"/>
    </xf>
    <xf numFmtId="0" fontId="8" fillId="0" borderId="24" xfId="0" applyFont="1" applyBorder="1" applyAlignment="1">
      <alignment horizontal="center" wrapText="1"/>
    </xf>
    <xf numFmtId="4" fontId="8" fillId="0" borderId="27" xfId="0" applyNumberFormat="1" applyFont="1" applyBorder="1" applyAlignment="1">
      <alignment horizontal="right"/>
    </xf>
    <xf numFmtId="0" fontId="8" fillId="0" borderId="24" xfId="0" applyFont="1" applyBorder="1" applyAlignment="1">
      <alignment horizontal="center" vertical="top" wrapText="1"/>
    </xf>
    <xf numFmtId="0" fontId="8" fillId="0" borderId="26" xfId="0" applyFont="1" applyBorder="1" applyAlignment="1">
      <alignment horizontal="center" vertical="top" wrapText="1"/>
    </xf>
    <xf numFmtId="0" fontId="7" fillId="0" borderId="28" xfId="0" applyFont="1" applyBorder="1" applyAlignment="1">
      <alignment horizontal="center" wrapText="1"/>
    </xf>
    <xf numFmtId="0" fontId="7" fillId="0" borderId="29" xfId="0" applyFont="1" applyBorder="1" applyAlignment="1">
      <alignment horizontal="center" wrapText="1"/>
    </xf>
    <xf numFmtId="4" fontId="38" fillId="0" borderId="29" xfId="0" applyNumberFormat="1" applyFont="1" applyBorder="1" applyAlignment="1">
      <alignment horizontal="right" wrapText="1"/>
    </xf>
    <xf numFmtId="4" fontId="7" fillId="0" borderId="30" xfId="0" applyNumberFormat="1" applyFont="1" applyBorder="1" applyAlignment="1">
      <alignment horizontal="right"/>
    </xf>
    <xf numFmtId="0" fontId="8" fillId="0" borderId="31" xfId="0" applyFont="1" applyBorder="1" applyAlignment="1">
      <alignment horizontal="center" wrapText="1"/>
    </xf>
    <xf numFmtId="4" fontId="37" fillId="0" borderId="24" xfId="0" applyNumberFormat="1" applyFont="1" applyBorder="1" applyAlignment="1">
      <alignment horizontal="right" wrapText="1"/>
    </xf>
    <xf numFmtId="4" fontId="8" fillId="0" borderId="24" xfId="0" applyNumberFormat="1" applyFont="1" applyBorder="1" applyAlignment="1">
      <alignment horizontal="right" wrapText="1"/>
    </xf>
    <xf numFmtId="4" fontId="8" fillId="0" borderId="27" xfId="0" applyNumberFormat="1" applyFont="1" applyBorder="1" applyAlignment="1">
      <alignment horizontal="center"/>
    </xf>
    <xf numFmtId="0" fontId="8" fillId="0" borderId="32" xfId="0" applyFont="1" applyBorder="1" applyAlignment="1">
      <alignment horizontal="center" wrapText="1"/>
    </xf>
    <xf numFmtId="4" fontId="8" fillId="0" borderId="33" xfId="0" applyNumberFormat="1" applyFont="1" applyBorder="1" applyAlignment="1">
      <alignment horizontal="right" wrapText="1"/>
    </xf>
    <xf numFmtId="4" fontId="37" fillId="0" borderId="33" xfId="0" applyNumberFormat="1" applyFont="1" applyBorder="1" applyAlignment="1">
      <alignment horizontal="right" wrapText="1"/>
    </xf>
    <xf numFmtId="4" fontId="8" fillId="0" borderId="34" xfId="0" applyNumberFormat="1" applyFont="1" applyBorder="1" applyAlignment="1">
      <alignment horizontal="center"/>
    </xf>
    <xf numFmtId="164" fontId="7" fillId="0" borderId="29" xfId="88" applyFont="1" applyFill="1" applyBorder="1" applyAlignment="1">
      <alignment horizontal="center" vertical="top" wrapText="1"/>
    </xf>
    <xf numFmtId="164" fontId="7" fillId="0" borderId="24" xfId="88" applyFont="1" applyFill="1" applyBorder="1" applyAlignment="1">
      <alignment horizontal="center"/>
    </xf>
    <xf numFmtId="164" fontId="8" fillId="0" borderId="24" xfId="88" applyFont="1" applyFill="1" applyBorder="1" applyAlignment="1">
      <alignment horizontal="center"/>
    </xf>
    <xf numFmtId="164" fontId="8" fillId="0" borderId="24" xfId="88" quotePrefix="1" applyFont="1" applyFill="1" applyBorder="1" applyAlignment="1">
      <alignment horizontal="center"/>
    </xf>
    <xf numFmtId="164" fontId="7" fillId="0" borderId="24" xfId="88" quotePrefix="1" applyFont="1" applyFill="1" applyBorder="1" applyAlignment="1">
      <alignment horizontal="center"/>
    </xf>
    <xf numFmtId="164" fontId="5" fillId="0" borderId="23" xfId="88" applyFont="1" applyFill="1" applyBorder="1" applyAlignment="1">
      <alignment horizontal="left"/>
    </xf>
    <xf numFmtId="49" fontId="8" fillId="0" borderId="24" xfId="0" applyNumberFormat="1" applyFont="1" applyBorder="1" applyAlignment="1">
      <alignment horizontal="center"/>
    </xf>
    <xf numFmtId="0" fontId="8" fillId="0" borderId="33" xfId="0" applyFont="1" applyBorder="1" applyAlignment="1">
      <alignment horizontal="center" wrapText="1"/>
    </xf>
    <xf numFmtId="0" fontId="4" fillId="0" borderId="26" xfId="88" applyNumberFormat="1" applyFont="1" applyFill="1" applyBorder="1" applyAlignment="1">
      <alignment horizontal="center" vertical="center"/>
    </xf>
    <xf numFmtId="164" fontId="8" fillId="0" borderId="24" xfId="88" applyFont="1" applyFill="1" applyBorder="1" applyAlignment="1">
      <alignment horizontal="center" vertical="top" wrapText="1"/>
    </xf>
    <xf numFmtId="164" fontId="8" fillId="0" borderId="33" xfId="88" quotePrefix="1" applyFont="1" applyFill="1" applyBorder="1" applyAlignment="1">
      <alignment horizontal="center"/>
    </xf>
    <xf numFmtId="0" fontId="7" fillId="0" borderId="24" xfId="0" applyFont="1" applyBorder="1" applyAlignment="1">
      <alignment horizontal="justify" vertical="center" wrapText="1"/>
    </xf>
    <xf numFmtId="0" fontId="8" fillId="0" borderId="24" xfId="0" applyFont="1" applyBorder="1" applyAlignment="1">
      <alignment horizontal="justify" vertical="center" wrapText="1"/>
    </xf>
    <xf numFmtId="0" fontId="4" fillId="0" borderId="24" xfId="0" applyFont="1" applyBorder="1" applyAlignment="1">
      <alignment horizontal="center" vertical="center" wrapText="1"/>
    </xf>
    <xf numFmtId="0" fontId="8" fillId="0" borderId="24" xfId="0" applyFont="1" applyBorder="1"/>
    <xf numFmtId="0" fontId="31" fillId="0" borderId="0" xfId="56" applyBorder="1">
      <alignment horizontal="center" vertical="top" wrapText="1"/>
    </xf>
    <xf numFmtId="0" fontId="9" fillId="0" borderId="0" xfId="0" applyFont="1" applyAlignment="1">
      <alignment horizontal="justify" wrapText="1"/>
    </xf>
    <xf numFmtId="0" fontId="7" fillId="0" borderId="35" xfId="0" applyFont="1" applyBorder="1" applyAlignment="1">
      <alignment horizontal="justify"/>
    </xf>
    <xf numFmtId="0" fontId="7" fillId="0" borderId="36" xfId="0" applyFont="1" applyBorder="1" applyAlignment="1">
      <alignment horizontal="center"/>
    </xf>
    <xf numFmtId="4" fontId="7" fillId="0" borderId="36" xfId="0" applyNumberFormat="1" applyFont="1" applyBorder="1"/>
    <xf numFmtId="0" fontId="7" fillId="0" borderId="37" xfId="0" applyFont="1" applyBorder="1" applyAlignment="1">
      <alignment horizontal="center"/>
    </xf>
    <xf numFmtId="0" fontId="39" fillId="0" borderId="24" xfId="0" applyFont="1" applyBorder="1" applyAlignment="1">
      <alignment horizontal="center"/>
    </xf>
    <xf numFmtId="0" fontId="9" fillId="24" borderId="0" xfId="0" applyFont="1" applyFill="1"/>
    <xf numFmtId="0" fontId="12" fillId="24" borderId="0" xfId="0" applyFont="1" applyFill="1"/>
    <xf numFmtId="0" fontId="4" fillId="0" borderId="0" xfId="0" applyFont="1" applyFill="1"/>
    <xf numFmtId="0" fontId="7" fillId="0" borderId="0" xfId="0" applyFont="1" applyFill="1"/>
    <xf numFmtId="0" fontId="3" fillId="0" borderId="0" xfId="0" applyFont="1" applyFill="1"/>
    <xf numFmtId="0" fontId="5" fillId="0" borderId="33" xfId="0" applyFont="1" applyFill="1" applyBorder="1" applyAlignment="1">
      <alignment horizontal="center" vertical="center"/>
    </xf>
    <xf numFmtId="0" fontId="9" fillId="0" borderId="0" xfId="0" applyFont="1" applyFill="1"/>
    <xf numFmtId="0" fontId="4" fillId="0" borderId="0" xfId="0" applyFont="1" applyFill="1" applyAlignment="1">
      <alignment horizontal="center"/>
    </xf>
    <xf numFmtId="49" fontId="2" fillId="0" borderId="38" xfId="0" applyNumberFormat="1" applyFont="1" applyFill="1" applyBorder="1" applyAlignment="1">
      <alignment horizontal="center" vertical="center"/>
    </xf>
    <xf numFmtId="0" fontId="5" fillId="0" borderId="0" xfId="0" applyFont="1" applyFill="1"/>
    <xf numFmtId="0" fontId="4" fillId="0" borderId="0" xfId="0" applyFont="1" applyFill="1" applyAlignment="1">
      <alignment horizontal="right"/>
    </xf>
    <xf numFmtId="49" fontId="2" fillId="0" borderId="39" xfId="0" applyNumberFormat="1" applyFont="1" applyFill="1" applyBorder="1" applyAlignment="1">
      <alignment horizontal="center" vertical="center"/>
    </xf>
    <xf numFmtId="0" fontId="8" fillId="0" borderId="23" xfId="0" applyFont="1" applyFill="1" applyBorder="1" applyAlignment="1">
      <alignment horizontal="left"/>
    </xf>
    <xf numFmtId="0" fontId="4" fillId="0" borderId="23" xfId="0" applyFont="1" applyFill="1" applyBorder="1" applyAlignment="1">
      <alignment horizontal="left"/>
    </xf>
    <xf numFmtId="49" fontId="2" fillId="0" borderId="40" xfId="0" applyNumberFormat="1" applyFont="1" applyFill="1" applyBorder="1" applyAlignment="1">
      <alignment horizontal="center" vertical="center"/>
    </xf>
    <xf numFmtId="0" fontId="3" fillId="0" borderId="0" xfId="0" applyFont="1" applyFill="1" applyAlignment="1">
      <alignment vertical="center"/>
    </xf>
    <xf numFmtId="0" fontId="4" fillId="0" borderId="24" xfId="0" applyFont="1" applyFill="1" applyBorder="1" applyAlignment="1">
      <alignment horizontal="center" vertical="top" wrapText="1"/>
    </xf>
    <xf numFmtId="0" fontId="4" fillId="0" borderId="26" xfId="0" applyFont="1" applyFill="1" applyBorder="1" applyAlignment="1">
      <alignment horizontal="center" vertical="top" wrapText="1"/>
    </xf>
    <xf numFmtId="0" fontId="3" fillId="0" borderId="41" xfId="0" applyFont="1" applyFill="1" applyBorder="1" applyAlignment="1">
      <alignment horizontal="justify" vertical="top" wrapText="1"/>
    </xf>
    <xf numFmtId="49" fontId="7" fillId="0" borderId="28" xfId="0" applyNumberFormat="1" applyFont="1" applyFill="1" applyBorder="1" applyAlignment="1">
      <alignment horizontal="center" vertical="top" wrapText="1"/>
    </xf>
    <xf numFmtId="4" fontId="7" fillId="0" borderId="29" xfId="0" applyNumberFormat="1" applyFont="1" applyFill="1" applyBorder="1" applyAlignment="1">
      <alignment horizontal="right" vertical="top" wrapText="1"/>
    </xf>
    <xf numFmtId="4" fontId="7" fillId="0" borderId="30" xfId="0" applyNumberFormat="1" applyFont="1" applyFill="1" applyBorder="1"/>
    <xf numFmtId="0" fontId="4" fillId="0" borderId="41" xfId="0" applyFont="1" applyFill="1" applyBorder="1" applyAlignment="1">
      <alignment horizontal="justify" vertical="top" wrapText="1"/>
    </xf>
    <xf numFmtId="0" fontId="8" fillId="0" borderId="42" xfId="0" applyFont="1" applyFill="1" applyBorder="1" applyAlignment="1">
      <alignment horizontal="center" vertical="top" wrapText="1"/>
    </xf>
    <xf numFmtId="0" fontId="8" fillId="0" borderId="24" xfId="0" applyFont="1" applyFill="1" applyBorder="1" applyAlignment="1">
      <alignment horizontal="right" vertical="top" wrapText="1"/>
    </xf>
    <xf numFmtId="4" fontId="8" fillId="0" borderId="27" xfId="0" applyNumberFormat="1" applyFont="1" applyFill="1" applyBorder="1"/>
    <xf numFmtId="2" fontId="7" fillId="0" borderId="24" xfId="0" applyNumberFormat="1" applyFont="1" applyFill="1" applyBorder="1" applyAlignment="1">
      <alignment horizontal="justify" wrapText="1"/>
    </xf>
    <xf numFmtId="49" fontId="7" fillId="0" borderId="42" xfId="0" applyNumberFormat="1" applyFont="1" applyFill="1" applyBorder="1" applyAlignment="1">
      <alignment horizontal="center"/>
    </xf>
    <xf numFmtId="4" fontId="7" fillId="0" borderId="24" xfId="0" applyNumberFormat="1" applyFont="1" applyFill="1" applyBorder="1" applyAlignment="1">
      <alignment wrapText="1"/>
    </xf>
    <xf numFmtId="4" fontId="7" fillId="0" borderId="27" xfId="0" applyNumberFormat="1" applyFont="1" applyFill="1" applyBorder="1"/>
    <xf numFmtId="2" fontId="8" fillId="0" borderId="24" xfId="0" applyNumberFormat="1" applyFont="1" applyFill="1" applyBorder="1" applyAlignment="1">
      <alignment horizontal="justify" wrapText="1"/>
    </xf>
    <xf numFmtId="49" fontId="8" fillId="0" borderId="42" xfId="0" applyNumberFormat="1" applyFont="1" applyFill="1" applyBorder="1" applyAlignment="1">
      <alignment horizontal="center"/>
    </xf>
    <xf numFmtId="4" fontId="8" fillId="0" borderId="24" xfId="0" applyNumberFormat="1" applyFont="1" applyFill="1" applyBorder="1"/>
    <xf numFmtId="4" fontId="8" fillId="0" borderId="24" xfId="0" applyNumberFormat="1" applyFont="1" applyFill="1" applyBorder="1" applyAlignment="1">
      <alignment wrapText="1"/>
    </xf>
    <xf numFmtId="4" fontId="7" fillId="0" borderId="24" xfId="0" applyNumberFormat="1" applyFont="1" applyFill="1" applyBorder="1"/>
    <xf numFmtId="0" fontId="8" fillId="0" borderId="41" xfId="0" applyFont="1" applyFill="1" applyBorder="1" applyAlignment="1">
      <alignment horizontal="justify" vertical="top" wrapText="1"/>
    </xf>
    <xf numFmtId="0" fontId="8" fillId="0" borderId="24" xfId="0" applyFont="1" applyFill="1" applyBorder="1" applyAlignment="1">
      <alignment horizontal="justify" wrapText="1"/>
    </xf>
    <xf numFmtId="49" fontId="7" fillId="0" borderId="24" xfId="0" quotePrefix="1" applyNumberFormat="1" applyFont="1" applyFill="1" applyBorder="1" applyAlignment="1">
      <alignment horizontal="center"/>
    </xf>
    <xf numFmtId="49" fontId="8" fillId="0" borderId="24" xfId="0" quotePrefix="1" applyNumberFormat="1" applyFont="1" applyFill="1" applyBorder="1" applyAlignment="1">
      <alignment horizontal="center"/>
    </xf>
    <xf numFmtId="0" fontId="7" fillId="0" borderId="41" xfId="0" applyFont="1" applyFill="1" applyBorder="1" applyAlignment="1">
      <alignment horizontal="justify" vertical="top" wrapText="1"/>
    </xf>
    <xf numFmtId="0" fontId="37" fillId="0" borderId="27" xfId="0" quotePrefix="1" applyFont="1" applyFill="1" applyBorder="1" applyAlignment="1">
      <alignment horizontal="justify" wrapText="1"/>
    </xf>
    <xf numFmtId="49" fontId="8" fillId="0" borderId="43" xfId="0" applyNumberFormat="1" applyFont="1" applyFill="1" applyBorder="1" applyAlignment="1">
      <alignment horizontal="center"/>
    </xf>
    <xf numFmtId="4" fontId="8" fillId="0" borderId="33" xfId="0" applyNumberFormat="1" applyFont="1" applyFill="1" applyBorder="1"/>
    <xf numFmtId="4" fontId="8" fillId="0" borderId="34" xfId="0" applyNumberFormat="1" applyFont="1" applyFill="1" applyBorder="1"/>
    <xf numFmtId="0" fontId="34" fillId="0" borderId="0" xfId="0" applyFont="1" applyFill="1"/>
    <xf numFmtId="0" fontId="34" fillId="0" borderId="0" xfId="0" applyFont="1" applyFill="1" applyAlignment="1">
      <alignment vertical="top"/>
    </xf>
    <xf numFmtId="4" fontId="41" fillId="0" borderId="0" xfId="0" applyNumberFormat="1" applyFont="1" applyFill="1"/>
    <xf numFmtId="4" fontId="8" fillId="0" borderId="24" xfId="0" applyNumberFormat="1" applyFont="1" applyFill="1" applyBorder="1" applyAlignment="1">
      <alignment horizontal="center"/>
    </xf>
    <xf numFmtId="0" fontId="38" fillId="0" borderId="24" xfId="0" applyFont="1" applyFill="1" applyBorder="1" applyAlignment="1">
      <alignment horizontal="justify" wrapText="1"/>
    </xf>
    <xf numFmtId="0" fontId="37" fillId="0" borderId="24" xfId="0" applyFont="1" applyFill="1" applyBorder="1" applyAlignment="1">
      <alignment horizontal="justify" wrapText="1"/>
    </xf>
    <xf numFmtId="0" fontId="7" fillId="0" borderId="24" xfId="0" applyNumberFormat="1" applyFont="1" applyFill="1" applyBorder="1" applyAlignment="1">
      <alignment horizontal="justify" wrapText="1"/>
    </xf>
    <xf numFmtId="0" fontId="4" fillId="0" borderId="26" xfId="0" applyFont="1" applyBorder="1" applyAlignment="1">
      <alignment horizontal="center" vertical="top"/>
    </xf>
    <xf numFmtId="0" fontId="4" fillId="0" borderId="26" xfId="0" applyFont="1" applyBorder="1" applyAlignment="1">
      <alignment horizontal="center"/>
    </xf>
    <xf numFmtId="4" fontId="37" fillId="0" borderId="24" xfId="64" applyNumberFormat="1" applyFont="1" applyFill="1" applyBorder="1" applyAlignment="1" applyProtection="1">
      <alignment horizontal="right"/>
    </xf>
    <xf numFmtId="0" fontId="7" fillId="0" borderId="41" xfId="0" applyFont="1" applyBorder="1"/>
    <xf numFmtId="0" fontId="8" fillId="0" borderId="41" xfId="0" applyFont="1" applyBorder="1"/>
    <xf numFmtId="49" fontId="7" fillId="0" borderId="28" xfId="0" applyNumberFormat="1" applyFont="1" applyBorder="1" applyAlignment="1">
      <alignment horizontal="center"/>
    </xf>
    <xf numFmtId="49" fontId="7" fillId="0" borderId="29" xfId="0" applyNumberFormat="1" applyFont="1" applyBorder="1" applyAlignment="1">
      <alignment horizontal="center"/>
    </xf>
    <xf numFmtId="4" fontId="38" fillId="0" borderId="29" xfId="67" applyNumberFormat="1" applyFont="1" applyFill="1" applyBorder="1" applyAlignment="1">
      <alignment vertical="top" shrinkToFit="1"/>
    </xf>
    <xf numFmtId="4" fontId="38" fillId="0" borderId="29" xfId="66" applyFont="1" applyFill="1" applyBorder="1" applyAlignment="1">
      <alignment vertical="top" shrinkToFit="1"/>
    </xf>
    <xf numFmtId="4" fontId="7" fillId="0" borderId="30" xfId="0" applyNumberFormat="1" applyFont="1" applyBorder="1" applyAlignment="1">
      <alignment vertical="top"/>
    </xf>
    <xf numFmtId="49" fontId="8" fillId="0" borderId="42" xfId="0" applyNumberFormat="1" applyFont="1" applyBorder="1" applyAlignment="1">
      <alignment horizontal="center"/>
    </xf>
    <xf numFmtId="0" fontId="8" fillId="0" borderId="27" xfId="0" applyFont="1" applyBorder="1"/>
    <xf numFmtId="0" fontId="8" fillId="0" borderId="42" xfId="0" applyFont="1" applyBorder="1" applyAlignment="1">
      <alignment horizontal="center"/>
    </xf>
    <xf numFmtId="49" fontId="8" fillId="0" borderId="43" xfId="0" applyNumberFormat="1" applyFont="1" applyBorder="1" applyAlignment="1">
      <alignment horizontal="center"/>
    </xf>
    <xf numFmtId="4" fontId="37" fillId="0" borderId="33" xfId="64" applyNumberFormat="1" applyFont="1" applyFill="1" applyBorder="1" applyAlignment="1" applyProtection="1">
      <alignment horizontal="right"/>
    </xf>
    <xf numFmtId="4" fontId="8" fillId="0" borderId="34" xfId="0" applyNumberFormat="1" applyFont="1" applyBorder="1" applyAlignment="1">
      <alignment horizontal="right"/>
    </xf>
    <xf numFmtId="0" fontId="37" fillId="0" borderId="41" xfId="63" applyNumberFormat="1" applyFont="1" applyBorder="1" applyAlignment="1" applyProtection="1">
      <alignment horizontal="justify" wrapText="1"/>
    </xf>
    <xf numFmtId="0" fontId="37" fillId="0" borderId="24" xfId="63" applyNumberFormat="1" applyFont="1" applyBorder="1" applyAlignment="1" applyProtection="1">
      <alignment horizontal="center"/>
    </xf>
    <xf numFmtId="0" fontId="37" fillId="0" borderId="33" xfId="63" applyNumberFormat="1" applyFont="1" applyBorder="1" applyAlignment="1" applyProtection="1">
      <alignment horizontal="center"/>
    </xf>
    <xf numFmtId="0" fontId="38" fillId="0" borderId="41" xfId="63" applyNumberFormat="1" applyFont="1" applyBorder="1" applyAlignment="1" applyProtection="1">
      <alignment horizontal="justify" wrapText="1"/>
    </xf>
    <xf numFmtId="49" fontId="7" fillId="0" borderId="42" xfId="0" applyNumberFormat="1" applyFont="1" applyBorder="1" applyAlignment="1">
      <alignment horizontal="center"/>
    </xf>
    <xf numFmtId="0" fontId="38" fillId="0" borderId="24" xfId="63" applyNumberFormat="1" applyFont="1" applyBorder="1" applyAlignment="1" applyProtection="1">
      <alignment horizontal="center"/>
    </xf>
    <xf numFmtId="4" fontId="38" fillId="0" borderId="24" xfId="64" applyNumberFormat="1" applyFont="1" applyFill="1" applyBorder="1" applyAlignment="1" applyProtection="1">
      <alignment horizontal="right"/>
    </xf>
    <xf numFmtId="4" fontId="7" fillId="0" borderId="27" xfId="0" applyNumberFormat="1" applyFont="1" applyBorder="1" applyAlignment="1">
      <alignment horizontal="right"/>
    </xf>
    <xf numFmtId="0" fontId="7" fillId="0" borderId="42" xfId="0" applyFont="1" applyBorder="1" applyAlignment="1">
      <alignment horizontal="center"/>
    </xf>
    <xf numFmtId="49" fontId="5" fillId="0" borderId="42"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8" fillId="0" borderId="0" xfId="0" applyFont="1" applyFill="1" applyAlignment="1">
      <alignment horizontal="center"/>
    </xf>
    <xf numFmtId="0" fontId="4" fillId="0" borderId="0" xfId="0" applyFont="1" applyFill="1" applyAlignment="1">
      <alignment horizontal="center"/>
    </xf>
    <xf numFmtId="0" fontId="8" fillId="0" borderId="49" xfId="0" applyFont="1" applyFill="1" applyBorder="1" applyAlignment="1">
      <alignment horizontal="left"/>
    </xf>
    <xf numFmtId="0" fontId="9" fillId="0" borderId="0" xfId="0" applyFont="1" applyAlignment="1">
      <alignment horizontal="justify" wrapText="1"/>
    </xf>
    <xf numFmtId="0" fontId="7" fillId="0" borderId="23" xfId="0" applyFont="1" applyFill="1" applyBorder="1" applyAlignment="1">
      <alignment horizontal="center" vertical="center"/>
    </xf>
    <xf numFmtId="0" fontId="3" fillId="0" borderId="23" xfId="0" applyFont="1" applyFill="1" applyBorder="1" applyAlignment="1">
      <alignment horizontal="center" vertical="center"/>
    </xf>
    <xf numFmtId="49" fontId="5" fillId="0" borderId="47"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48" xfId="0" applyNumberFormat="1" applyFont="1" applyBorder="1" applyAlignment="1">
      <alignment horizontal="center" vertical="center"/>
    </xf>
    <xf numFmtId="0" fontId="3" fillId="0" borderId="0" xfId="0" applyFont="1" applyAlignment="1">
      <alignment horizont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5" fillId="0" borderId="0" xfId="0" applyFont="1" applyAlignment="1">
      <alignment horizontal="center"/>
    </xf>
    <xf numFmtId="0" fontId="5" fillId="0" borderId="0" xfId="0" applyFont="1"/>
    <xf numFmtId="49" fontId="5" fillId="0" borderId="0" xfId="0" applyNumberFormat="1" applyFont="1" applyAlignment="1">
      <alignment horizontal="left"/>
    </xf>
    <xf numFmtId="0" fontId="4" fillId="0" borderId="23" xfId="0" applyFont="1" applyBorder="1" applyAlignment="1">
      <alignment horizontal="center" vertical="center"/>
    </xf>
    <xf numFmtId="4" fontId="37" fillId="0" borderId="26" xfId="0" applyNumberFormat="1" applyFont="1" applyBorder="1" applyAlignment="1">
      <alignment horizontal="right" wrapText="1"/>
    </xf>
    <xf numFmtId="4" fontId="37" fillId="0" borderId="50" xfId="0" applyNumberFormat="1" applyFont="1" applyBorder="1" applyAlignment="1">
      <alignment horizontal="right" wrapText="1"/>
    </xf>
    <xf numFmtId="0" fontId="8" fillId="0" borderId="48" xfId="0" applyFont="1" applyBorder="1" applyAlignment="1">
      <alignment horizontal="justify" vertical="center"/>
    </xf>
    <xf numFmtId="0" fontId="40" fillId="0" borderId="51" xfId="0" applyFont="1" applyBorder="1" applyAlignment="1">
      <alignment vertical="center"/>
    </xf>
    <xf numFmtId="4" fontId="8" fillId="0" borderId="48" xfId="0" applyNumberFormat="1" applyFont="1" applyBorder="1" applyAlignment="1">
      <alignment horizontal="right"/>
    </xf>
    <xf numFmtId="4" fontId="8" fillId="0" borderId="51" xfId="0" applyNumberFormat="1" applyFont="1" applyBorder="1" applyAlignment="1">
      <alignment horizontal="right"/>
    </xf>
    <xf numFmtId="0" fontId="8" fillId="0" borderId="47" xfId="0" applyFont="1" applyBorder="1" applyAlignment="1">
      <alignment horizontal="center" wrapText="1"/>
    </xf>
    <xf numFmtId="0" fontId="8" fillId="0" borderId="52" xfId="0" applyFont="1" applyBorder="1" applyAlignment="1">
      <alignment horizontal="center" wrapText="1"/>
    </xf>
    <xf numFmtId="49" fontId="8" fillId="0" borderId="26" xfId="0" applyNumberFormat="1" applyFont="1" applyBorder="1" applyAlignment="1">
      <alignment horizontal="center" wrapText="1"/>
    </xf>
    <xf numFmtId="49" fontId="8" fillId="0" borderId="50" xfId="0" applyNumberFormat="1" applyFont="1" applyBorder="1" applyAlignment="1">
      <alignment horizontal="center" wrapText="1"/>
    </xf>
    <xf numFmtId="0" fontId="8" fillId="0" borderId="0" xfId="0" applyFont="1" applyAlignment="1">
      <alignment horizontal="center" vertical="center"/>
    </xf>
    <xf numFmtId="0" fontId="8" fillId="0" borderId="2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6" xfId="0" applyFont="1" applyBorder="1" applyAlignment="1">
      <alignment horizontal="center" vertical="center"/>
    </xf>
    <xf numFmtId="0" fontId="8" fillId="0" borderId="50" xfId="0" applyFont="1" applyBorder="1" applyAlignment="1">
      <alignment horizontal="center" vertical="center"/>
    </xf>
    <xf numFmtId="0" fontId="8" fillId="0" borderId="0" xfId="0" applyFont="1" applyAlignment="1">
      <alignment horizontal="left"/>
    </xf>
    <xf numFmtId="0" fontId="10" fillId="0" borderId="0" xfId="0" applyFont="1" applyAlignment="1">
      <alignment horizontal="center" vertical="top"/>
    </xf>
    <xf numFmtId="49" fontId="8" fillId="0" borderId="0" xfId="0" applyNumberFormat="1" applyFont="1" applyAlignment="1">
      <alignment horizontal="center"/>
    </xf>
  </cellXfs>
  <cellStyles count="8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r" xfId="26"/>
    <cellStyle name="Calculation" xfId="27"/>
    <cellStyle name="Check Cell" xfId="28"/>
    <cellStyle name="col" xfId="29"/>
    <cellStyle name="Explanatory Text" xfId="30"/>
    <cellStyle name="Good" xfId="31"/>
    <cellStyle name="Heading 1" xfId="32"/>
    <cellStyle name="Heading 2" xfId="33"/>
    <cellStyle name="Heading 3" xfId="34"/>
    <cellStyle name="Heading 4" xfId="35"/>
    <cellStyle name="Input" xfId="36"/>
    <cellStyle name="Linked Cell" xfId="37"/>
    <cellStyle name="Neutral" xfId="38"/>
    <cellStyle name="Note" xfId="39"/>
    <cellStyle name="Output" xfId="40"/>
    <cellStyle name="style0" xfId="41"/>
    <cellStyle name="td" xfId="42"/>
    <cellStyle name="Title" xfId="43"/>
    <cellStyle name="Total" xfId="44"/>
    <cellStyle name="tr" xfId="45"/>
    <cellStyle name="Warning Text" xfId="46"/>
    <cellStyle name="xl21" xfId="47"/>
    <cellStyle name="xl22" xfId="48"/>
    <cellStyle name="xl23" xfId="49"/>
    <cellStyle name="xl24" xfId="50"/>
    <cellStyle name="xl25" xfId="51"/>
    <cellStyle name="xl26" xfId="52"/>
    <cellStyle name="xl27" xfId="53"/>
    <cellStyle name="xl28" xfId="54"/>
    <cellStyle name="xl29" xfId="55"/>
    <cellStyle name="xl30" xfId="56"/>
    <cellStyle name="xl31" xfId="57"/>
    <cellStyle name="xl32" xfId="58"/>
    <cellStyle name="xl33" xfId="59"/>
    <cellStyle name="xl34" xfId="60"/>
    <cellStyle name="xl35" xfId="61"/>
    <cellStyle name="xl36" xfId="62"/>
    <cellStyle name="xl37" xfId="63"/>
    <cellStyle name="xl38" xfId="64"/>
    <cellStyle name="xl39" xfId="65"/>
    <cellStyle name="xl40" xfId="66"/>
    <cellStyle name="xl41" xfId="67"/>
    <cellStyle name="xl42" xfId="68"/>
    <cellStyle name="xl43" xfId="69"/>
    <cellStyle name="xl44" xfId="70"/>
    <cellStyle name="xl45" xfId="71"/>
    <cellStyle name="xl46" xfId="72"/>
    <cellStyle name="xl47" xfId="73"/>
    <cellStyle name="xl48" xfId="74"/>
    <cellStyle name="xl49" xfId="75"/>
    <cellStyle name="xl50" xfId="76"/>
    <cellStyle name="xl51" xfId="77"/>
    <cellStyle name="xl52" xfId="78"/>
    <cellStyle name="xl53" xfId="79"/>
    <cellStyle name="xl54" xfId="80"/>
    <cellStyle name="xl55" xfId="81"/>
    <cellStyle name="xl56" xfId="82"/>
    <cellStyle name="xl57" xfId="83"/>
    <cellStyle name="xl60" xfId="84"/>
    <cellStyle name="xl61" xfId="85"/>
    <cellStyle name="xl63" xfId="86"/>
    <cellStyle name="xl64" xfId="87"/>
    <cellStyle name="Обычный" xfId="0" builtinId="0"/>
    <cellStyle name="Финансовый" xfId="8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consultantplus://offline/ref=5BB390BC09360798A697DAAF554279153A46A51FDAC4FBAD96AF32391E9067026A4A7E59A7AEVEc1J" TargetMode="External"/><Relationship Id="rId7" Type="http://schemas.openxmlformats.org/officeDocument/2006/relationships/hyperlink" Target="consultantplus://offline/ref=5BB390BC09360798A697DAAF554279153A46A51FDAC4FBAD96AF32391E9067026A4A7E59A7AEVEc1J" TargetMode="External"/><Relationship Id="rId2" Type="http://schemas.openxmlformats.org/officeDocument/2006/relationships/hyperlink" Target="consultantplus://offline/ref=5BB390BC09360798A697DAAF554279153A46A51FDAC4FBAD96AF32391E9067026A4A7E59A7AEVEc1J" TargetMode="External"/><Relationship Id="rId1" Type="http://schemas.openxmlformats.org/officeDocument/2006/relationships/hyperlink" Target="consultantplus://offline/ref=5BB390BC09360798A697DAAF554279153A46A51FDAC4FBAD96AF32391E9067026A4A7E59A7AEVEc1J" TargetMode="External"/><Relationship Id="rId6" Type="http://schemas.openxmlformats.org/officeDocument/2006/relationships/hyperlink" Target="consultantplus://offline/ref=5BB390BC09360798A697DAAF554279153A46A51FDAC4FBAD96AF32391E9067026A4A7E59A7AEVEc1J" TargetMode="External"/><Relationship Id="rId5" Type="http://schemas.openxmlformats.org/officeDocument/2006/relationships/hyperlink" Target="consultantplus://offline/ref=5BB390BC09360798A697DAAF554279153A46A51FDAC4FBAD96AF32391E9067026A4A7E59A7AEVEc1J" TargetMode="External"/><Relationship Id="rId4" Type="http://schemas.openxmlformats.org/officeDocument/2006/relationships/hyperlink" Target="consultantplus://offline/ref=5BB390BC09360798A697DAAF554279153A46A51FDAC4FBAD96AF32391E9067026A4A7E59A7AEVEc1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DD332"/>
  <sheetViews>
    <sheetView tabSelected="1" view="pageBreakPreview" zoomScale="75" zoomScaleNormal="75" zoomScaleSheetLayoutView="75" zoomScalePageLayoutView="75" workbookViewId="0">
      <selection activeCell="D171" sqref="D171"/>
    </sheetView>
  </sheetViews>
  <sheetFormatPr defaultColWidth="15" defaultRowHeight="15"/>
  <cols>
    <col min="1" max="1" width="76.85546875" style="75" customWidth="1"/>
    <col min="2" max="2" width="7.5703125" style="79" customWidth="1"/>
    <col min="3" max="3" width="29.5703125" style="16" customWidth="1"/>
    <col min="4" max="4" width="19.85546875" style="75" customWidth="1"/>
    <col min="5" max="5" width="19.140625" style="75" customWidth="1"/>
    <col min="6" max="6" width="18.85546875" style="79" customWidth="1"/>
    <col min="7" max="7" width="33.7109375" style="4" customWidth="1"/>
    <col min="8" max="8" width="8.140625" style="4" customWidth="1"/>
    <col min="9" max="9" width="19.5703125" style="4" customWidth="1"/>
    <col min="10" max="10" width="17.140625" style="4" customWidth="1"/>
    <col min="11" max="11" width="17.85546875" style="4" customWidth="1"/>
    <col min="12" max="16384" width="15" style="4"/>
  </cols>
  <sheetData>
    <row r="2" spans="1:108" ht="16.5" thickBot="1">
      <c r="B2" s="76"/>
      <c r="C2" s="12" t="s">
        <v>935</v>
      </c>
      <c r="D2" s="77"/>
      <c r="F2" s="78" t="s">
        <v>149</v>
      </c>
      <c r="G2" s="2"/>
      <c r="H2" s="2"/>
      <c r="I2" s="2"/>
      <c r="L2" s="2"/>
      <c r="M2" s="2"/>
      <c r="N2" s="2"/>
      <c r="O2" s="2"/>
      <c r="P2" s="2"/>
      <c r="Q2" s="2"/>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2"/>
      <c r="CM2" s="162"/>
      <c r="CN2" s="163"/>
      <c r="CO2" s="163"/>
      <c r="CP2" s="163"/>
      <c r="CQ2" s="163"/>
      <c r="CR2" s="163"/>
      <c r="CS2" s="163"/>
      <c r="CT2" s="163"/>
      <c r="CU2" s="163"/>
      <c r="CV2" s="163"/>
      <c r="CW2" s="163"/>
      <c r="CX2" s="163"/>
      <c r="CY2" s="163"/>
      <c r="CZ2" s="163"/>
      <c r="DA2" s="163"/>
      <c r="DB2" s="163"/>
      <c r="DC2" s="163"/>
      <c r="DD2" s="164"/>
    </row>
    <row r="3" spans="1:108" ht="15.75">
      <c r="C3" s="13" t="s">
        <v>109</v>
      </c>
      <c r="E3" s="80" t="s">
        <v>473</v>
      </c>
      <c r="F3" s="81" t="s">
        <v>936</v>
      </c>
      <c r="G3" s="18"/>
      <c r="H3" s="18"/>
      <c r="I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Y3" s="1"/>
      <c r="BZ3" s="1"/>
      <c r="CA3" s="1"/>
      <c r="CB3" s="1"/>
      <c r="CC3" s="1"/>
      <c r="CD3" s="1"/>
      <c r="CE3" s="1"/>
      <c r="CF3" s="1"/>
      <c r="CG3" s="1"/>
      <c r="CH3" s="1"/>
      <c r="CI3" s="1"/>
      <c r="CJ3" s="1"/>
      <c r="CK3" s="5"/>
      <c r="CL3" s="1"/>
      <c r="CM3" s="165"/>
      <c r="CN3" s="166"/>
      <c r="CO3" s="166"/>
      <c r="CP3" s="166"/>
      <c r="CQ3" s="166"/>
      <c r="CR3" s="166"/>
      <c r="CS3" s="166"/>
      <c r="CT3" s="166"/>
      <c r="CU3" s="166"/>
      <c r="CV3" s="166"/>
      <c r="CW3" s="166"/>
      <c r="CX3" s="166"/>
      <c r="CY3" s="166"/>
      <c r="CZ3" s="166"/>
      <c r="DA3" s="166"/>
      <c r="DB3" s="166"/>
      <c r="DC3" s="166"/>
      <c r="DD3" s="167"/>
    </row>
    <row r="4" spans="1:108">
      <c r="B4" s="82"/>
      <c r="C4" s="14"/>
      <c r="E4" s="83" t="s">
        <v>150</v>
      </c>
      <c r="F4" s="84" t="s">
        <v>110</v>
      </c>
      <c r="G4" s="1"/>
      <c r="H4" s="1"/>
      <c r="I4" s="1"/>
      <c r="L4" s="1"/>
      <c r="M4" s="1"/>
      <c r="N4" s="1"/>
      <c r="O4" s="1"/>
      <c r="P4" s="1"/>
      <c r="Q4" s="1"/>
      <c r="R4" s="1"/>
      <c r="S4" s="1"/>
      <c r="T4" s="1"/>
      <c r="U4" s="1"/>
      <c r="V4" s="1"/>
      <c r="W4" s="1"/>
      <c r="X4" s="1"/>
      <c r="Y4" s="1"/>
      <c r="Z4" s="1"/>
      <c r="AA4" s="1"/>
      <c r="AB4" s="1"/>
      <c r="AC4" s="1"/>
      <c r="AD4" s="1"/>
      <c r="AE4" s="1"/>
      <c r="AF4" s="1"/>
      <c r="AG4" s="1"/>
      <c r="AH4" s="1"/>
      <c r="AI4" s="1"/>
      <c r="AJ4" s="1"/>
      <c r="AK4" s="1"/>
      <c r="AL4" s="1"/>
      <c r="AM4" s="5"/>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9"/>
      <c r="BM4" s="169"/>
      <c r="BN4" s="169"/>
      <c r="BO4" s="169"/>
      <c r="BP4" s="170"/>
      <c r="BQ4" s="170"/>
      <c r="BR4" s="170"/>
      <c r="BS4" s="1"/>
      <c r="BT4" s="1"/>
      <c r="BU4" s="1"/>
      <c r="BV4" s="1"/>
      <c r="BW4" s="1"/>
      <c r="BX4" s="1"/>
      <c r="BY4" s="1"/>
      <c r="BZ4" s="1"/>
      <c r="CA4" s="1"/>
      <c r="CB4" s="1"/>
      <c r="CC4" s="1"/>
      <c r="CD4" s="1"/>
      <c r="CE4" s="1"/>
      <c r="CF4" s="1"/>
      <c r="CG4" s="1"/>
      <c r="CH4" s="1"/>
      <c r="CI4" s="1"/>
      <c r="CJ4" s="1"/>
      <c r="CK4" s="5"/>
      <c r="CL4" s="1"/>
      <c r="CM4" s="149"/>
      <c r="CN4" s="150"/>
      <c r="CO4" s="150"/>
      <c r="CP4" s="150"/>
      <c r="CQ4" s="150"/>
      <c r="CR4" s="150"/>
      <c r="CS4" s="150"/>
      <c r="CT4" s="150"/>
      <c r="CU4" s="150"/>
      <c r="CV4" s="150"/>
      <c r="CW4" s="150"/>
      <c r="CX4" s="150"/>
      <c r="CY4" s="150"/>
      <c r="CZ4" s="150"/>
      <c r="DA4" s="150"/>
      <c r="DB4" s="150"/>
      <c r="DC4" s="150"/>
      <c r="DD4" s="151"/>
    </row>
    <row r="5" spans="1:108">
      <c r="A5" s="75" t="s">
        <v>691</v>
      </c>
      <c r="C5" s="14"/>
      <c r="E5" s="83" t="s">
        <v>151</v>
      </c>
      <c r="F5" s="84" t="s">
        <v>880</v>
      </c>
      <c r="G5" s="1"/>
      <c r="H5" s="1"/>
      <c r="I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5"/>
      <c r="CL5" s="1"/>
      <c r="CM5" s="149"/>
      <c r="CN5" s="150"/>
      <c r="CO5" s="150"/>
      <c r="CP5" s="150"/>
      <c r="CQ5" s="150"/>
      <c r="CR5" s="150"/>
      <c r="CS5" s="150"/>
      <c r="CT5" s="150"/>
      <c r="CU5" s="150"/>
      <c r="CV5" s="150"/>
      <c r="CW5" s="150"/>
      <c r="CX5" s="150"/>
      <c r="CY5" s="150"/>
      <c r="CZ5" s="150"/>
      <c r="DA5" s="150"/>
      <c r="DB5" s="150"/>
      <c r="DC5" s="150"/>
      <c r="DD5" s="151"/>
    </row>
    <row r="6" spans="1:108" ht="15.75">
      <c r="A6" s="75" t="s">
        <v>692</v>
      </c>
      <c r="B6" s="85" t="s">
        <v>1604</v>
      </c>
      <c r="C6" s="56"/>
      <c r="D6" s="86"/>
      <c r="E6" s="83" t="s">
        <v>1599</v>
      </c>
      <c r="F6" s="84" t="s">
        <v>1306</v>
      </c>
      <c r="G6" s="1"/>
      <c r="H6" s="1"/>
      <c r="I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5"/>
      <c r="CL6" s="1"/>
      <c r="CM6" s="149"/>
      <c r="CN6" s="150"/>
      <c r="CO6" s="150"/>
      <c r="CP6" s="150"/>
      <c r="CQ6" s="150"/>
      <c r="CR6" s="150"/>
      <c r="CS6" s="150"/>
      <c r="CT6" s="150"/>
      <c r="CU6" s="150"/>
      <c r="CV6" s="150"/>
      <c r="CW6" s="150"/>
      <c r="CX6" s="150"/>
      <c r="CY6" s="150"/>
      <c r="CZ6" s="150"/>
      <c r="DA6" s="150"/>
      <c r="DB6" s="150"/>
      <c r="DC6" s="150"/>
      <c r="DD6" s="151"/>
    </row>
    <row r="7" spans="1:108" ht="15.75">
      <c r="A7" s="75" t="s">
        <v>932</v>
      </c>
      <c r="B7" s="154" t="s">
        <v>1428</v>
      </c>
      <c r="C7" s="154"/>
      <c r="D7" s="154"/>
      <c r="E7" s="83" t="s">
        <v>973</v>
      </c>
      <c r="F7" s="84" t="s">
        <v>974</v>
      </c>
      <c r="G7" s="1"/>
      <c r="H7" s="1"/>
      <c r="I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5"/>
      <c r="CL7" s="1"/>
      <c r="CM7" s="149"/>
      <c r="CN7" s="150"/>
      <c r="CO7" s="150"/>
      <c r="CP7" s="150"/>
      <c r="CQ7" s="150"/>
      <c r="CR7" s="150"/>
      <c r="CS7" s="150"/>
      <c r="CT7" s="150"/>
      <c r="CU7" s="150"/>
      <c r="CV7" s="150"/>
      <c r="CW7" s="150"/>
      <c r="CX7" s="150"/>
      <c r="CY7" s="150"/>
      <c r="CZ7" s="150"/>
      <c r="DA7" s="150"/>
      <c r="DB7" s="150"/>
      <c r="DC7" s="150"/>
      <c r="DD7" s="151"/>
    </row>
    <row r="8" spans="1:108">
      <c r="A8" s="75" t="s">
        <v>1598</v>
      </c>
      <c r="B8" s="82"/>
      <c r="C8" s="14"/>
      <c r="F8" s="84"/>
      <c r="G8" s="1"/>
      <c r="H8" s="1"/>
      <c r="I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5"/>
      <c r="CL8" s="1"/>
      <c r="CM8" s="149"/>
      <c r="CN8" s="150"/>
      <c r="CO8" s="150"/>
      <c r="CP8" s="150"/>
      <c r="CQ8" s="150"/>
      <c r="CR8" s="150"/>
      <c r="CS8" s="150"/>
      <c r="CT8" s="150"/>
      <c r="CU8" s="150"/>
      <c r="CV8" s="150"/>
      <c r="CW8" s="150"/>
      <c r="CX8" s="150"/>
      <c r="CY8" s="150"/>
      <c r="CZ8" s="150"/>
      <c r="DA8" s="150"/>
      <c r="DB8" s="150"/>
      <c r="DC8" s="150"/>
      <c r="DD8" s="151"/>
    </row>
    <row r="9" spans="1:108" ht="15.75" thickBot="1">
      <c r="A9" s="75" t="s">
        <v>882</v>
      </c>
      <c r="B9" s="82"/>
      <c r="C9" s="14"/>
      <c r="F9" s="87" t="s">
        <v>673</v>
      </c>
      <c r="G9" s="1"/>
      <c r="H9" s="1"/>
      <c r="I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58"/>
      <c r="CN9" s="159"/>
      <c r="CO9" s="159"/>
      <c r="CP9" s="159"/>
      <c r="CQ9" s="159"/>
      <c r="CR9" s="159"/>
      <c r="CS9" s="159"/>
      <c r="CT9" s="159"/>
      <c r="CU9" s="159"/>
      <c r="CV9" s="159"/>
      <c r="CW9" s="159"/>
      <c r="CX9" s="159"/>
      <c r="CY9" s="159"/>
      <c r="CZ9" s="159"/>
      <c r="DA9" s="159"/>
      <c r="DB9" s="159"/>
      <c r="DC9" s="159"/>
      <c r="DD9" s="160"/>
    </row>
    <row r="10" spans="1:108" ht="14.25">
      <c r="A10" s="88"/>
      <c r="B10" s="88"/>
      <c r="C10" s="15"/>
      <c r="D10" s="88"/>
      <c r="E10" s="88"/>
      <c r="F10" s="88"/>
      <c r="G10" s="6"/>
      <c r="H10" s="6"/>
      <c r="I10" s="6"/>
      <c r="K10" s="19"/>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row>
    <row r="11" spans="1:108" ht="15.75">
      <c r="A11" s="152" t="s">
        <v>218</v>
      </c>
      <c r="B11" s="153"/>
      <c r="C11" s="153"/>
      <c r="D11" s="153"/>
      <c r="E11" s="153"/>
      <c r="F11" s="153"/>
    </row>
    <row r="12" spans="1:108" ht="15.75">
      <c r="A12" s="156"/>
      <c r="B12" s="157"/>
      <c r="C12" s="157"/>
      <c r="D12" s="157"/>
      <c r="E12" s="157"/>
      <c r="F12" s="157"/>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row>
    <row r="13" spans="1:108" ht="48.75" customHeight="1">
      <c r="A13" s="89" t="s">
        <v>285</v>
      </c>
      <c r="B13" s="89" t="s">
        <v>714</v>
      </c>
      <c r="C13" s="23" t="s">
        <v>865</v>
      </c>
      <c r="D13" s="89" t="s">
        <v>672</v>
      </c>
      <c r="E13" s="89" t="s">
        <v>954</v>
      </c>
      <c r="F13" s="89" t="s">
        <v>140</v>
      </c>
      <c r="G13" s="3"/>
    </row>
    <row r="14" spans="1:108" ht="15.75" thickBot="1">
      <c r="A14" s="90">
        <v>1</v>
      </c>
      <c r="B14" s="90">
        <v>2</v>
      </c>
      <c r="C14" s="59">
        <v>3</v>
      </c>
      <c r="D14" s="90">
        <v>4</v>
      </c>
      <c r="E14" s="90">
        <v>5</v>
      </c>
      <c r="F14" s="90">
        <v>6</v>
      </c>
    </row>
    <row r="15" spans="1:108" s="11" customFormat="1" ht="15.75">
      <c r="A15" s="91" t="s">
        <v>881</v>
      </c>
      <c r="B15" s="92" t="s">
        <v>148</v>
      </c>
      <c r="C15" s="51" t="s">
        <v>971</v>
      </c>
      <c r="D15" s="93">
        <f>D17+D137</f>
        <v>2722102339.1300001</v>
      </c>
      <c r="E15" s="93">
        <f>E17+E137</f>
        <v>2604902582.6599998</v>
      </c>
      <c r="F15" s="94">
        <f>IF(OR(D15&lt;=0,D15&lt;E15,D15-E15&lt;0),0,D15-E15)</f>
        <v>117199756.47000027</v>
      </c>
    </row>
    <row r="16" spans="1:108" ht="15.75">
      <c r="A16" s="95" t="s">
        <v>972</v>
      </c>
      <c r="B16" s="96"/>
      <c r="C16" s="60"/>
      <c r="D16" s="97"/>
      <c r="E16" s="97"/>
      <c r="F16" s="98"/>
    </row>
    <row r="17" spans="1:6" s="11" customFormat="1" ht="15.75">
      <c r="A17" s="99" t="s">
        <v>883</v>
      </c>
      <c r="B17" s="100" t="s">
        <v>148</v>
      </c>
      <c r="C17" s="52" t="s">
        <v>540</v>
      </c>
      <c r="D17" s="101">
        <f>D18+D27+D32+D39+D45+D47+D62+D68+D84+D94+D125</f>
        <v>1036449571.7500001</v>
      </c>
      <c r="E17" s="101">
        <f>E18+E27+E32+E39+E45+E47+E62+E68+E84+E94+E125</f>
        <v>1003779763.03</v>
      </c>
      <c r="F17" s="102">
        <f t="shared" ref="F17:F68" si="0">IF(OR(D17&lt;=0,D17&lt;E17,D17-E17&lt;0),0,D17-E17)</f>
        <v>32669808.720000148</v>
      </c>
    </row>
    <row r="18" spans="1:6" s="11" customFormat="1" ht="15.75">
      <c r="A18" s="99" t="s">
        <v>763</v>
      </c>
      <c r="B18" s="100" t="s">
        <v>148</v>
      </c>
      <c r="C18" s="52" t="s">
        <v>541</v>
      </c>
      <c r="D18" s="101">
        <f>D19</f>
        <v>672125187.04000008</v>
      </c>
      <c r="E18" s="101">
        <f>E19</f>
        <v>680039544.40999997</v>
      </c>
      <c r="F18" s="102">
        <f t="shared" si="0"/>
        <v>0</v>
      </c>
    </row>
    <row r="19" spans="1:6" ht="15.75">
      <c r="A19" s="99" t="s">
        <v>837</v>
      </c>
      <c r="B19" s="100" t="s">
        <v>148</v>
      </c>
      <c r="C19" s="52" t="s">
        <v>587</v>
      </c>
      <c r="D19" s="101">
        <f>D20+D21+D22+D23+D24+D25+D26</f>
        <v>672125187.04000008</v>
      </c>
      <c r="E19" s="101">
        <f>E20+E21+E22+E23+E24+E25+E26</f>
        <v>680039544.40999997</v>
      </c>
      <c r="F19" s="102">
        <f t="shared" si="0"/>
        <v>0</v>
      </c>
    </row>
    <row r="20" spans="1:6" s="73" customFormat="1" ht="97.5" customHeight="1">
      <c r="A20" s="103" t="s">
        <v>474</v>
      </c>
      <c r="B20" s="104" t="s">
        <v>148</v>
      </c>
      <c r="C20" s="53" t="s">
        <v>539</v>
      </c>
      <c r="D20" s="105">
        <v>649576390</v>
      </c>
      <c r="E20" s="105">
        <f>653611964.77+517189.8</f>
        <v>654129154.56999993</v>
      </c>
      <c r="F20" s="98">
        <f t="shared" si="0"/>
        <v>0</v>
      </c>
    </row>
    <row r="21" spans="1:6" s="73" customFormat="1" ht="94.5">
      <c r="A21" s="103" t="s">
        <v>836</v>
      </c>
      <c r="B21" s="104" t="s">
        <v>148</v>
      </c>
      <c r="C21" s="53" t="s">
        <v>1580</v>
      </c>
      <c r="D21" s="105">
        <v>3251510</v>
      </c>
      <c r="E21" s="105">
        <f>2071592.26+5791.48</f>
        <v>2077383.74</v>
      </c>
      <c r="F21" s="98">
        <f t="shared" si="0"/>
        <v>1174126.26</v>
      </c>
    </row>
    <row r="22" spans="1:6" s="73" customFormat="1" ht="83.25" customHeight="1">
      <c r="A22" s="103" t="s">
        <v>475</v>
      </c>
      <c r="B22" s="104" t="s">
        <v>148</v>
      </c>
      <c r="C22" s="53" t="s">
        <v>1581</v>
      </c>
      <c r="D22" s="105">
        <v>5099370</v>
      </c>
      <c r="E22" s="105">
        <f>5166784.21+5183.03</f>
        <v>5171967.24</v>
      </c>
      <c r="F22" s="98">
        <f t="shared" si="0"/>
        <v>0</v>
      </c>
    </row>
    <row r="23" spans="1:6" s="73" customFormat="1" ht="78.75">
      <c r="A23" s="103" t="s">
        <v>599</v>
      </c>
      <c r="B23" s="104" t="s">
        <v>148</v>
      </c>
      <c r="C23" s="53" t="s">
        <v>1582</v>
      </c>
      <c r="D23" s="106">
        <v>1699360</v>
      </c>
      <c r="E23" s="105">
        <v>1363585.6</v>
      </c>
      <c r="F23" s="98">
        <f t="shared" si="0"/>
        <v>335774.39999999991</v>
      </c>
    </row>
    <row r="24" spans="1:6" s="73" customFormat="1" ht="126">
      <c r="A24" s="103" t="s">
        <v>476</v>
      </c>
      <c r="B24" s="104" t="s">
        <v>148</v>
      </c>
      <c r="C24" s="53" t="s">
        <v>1583</v>
      </c>
      <c r="D24" s="106">
        <v>9102912</v>
      </c>
      <c r="E24" s="105">
        <v>10825255.75</v>
      </c>
      <c r="F24" s="98">
        <f t="shared" si="0"/>
        <v>0</v>
      </c>
    </row>
    <row r="25" spans="1:6" s="73" customFormat="1" ht="63">
      <c r="A25" s="103" t="s">
        <v>477</v>
      </c>
      <c r="B25" s="104" t="s">
        <v>148</v>
      </c>
      <c r="C25" s="53" t="s">
        <v>567</v>
      </c>
      <c r="D25" s="106">
        <v>2080585.84</v>
      </c>
      <c r="E25" s="105">
        <v>2139473.48</v>
      </c>
      <c r="F25" s="98">
        <f>IF(OR(D25&lt;=0,D25&lt;E25,D25-E25&lt;0),0,D25-E25)</f>
        <v>0</v>
      </c>
    </row>
    <row r="26" spans="1:6" s="73" customFormat="1" ht="63">
      <c r="A26" s="103" t="s">
        <v>195</v>
      </c>
      <c r="B26" s="104" t="s">
        <v>148</v>
      </c>
      <c r="C26" s="53" t="s">
        <v>377</v>
      </c>
      <c r="D26" s="106">
        <v>1315059.2</v>
      </c>
      <c r="E26" s="105">
        <v>4332724.03</v>
      </c>
      <c r="F26" s="98">
        <f>IF(OR(D26&lt;=0,D26&lt;E26,D26-E26&lt;0),0,D26-E26)</f>
        <v>0</v>
      </c>
    </row>
    <row r="27" spans="1:6" ht="31.5">
      <c r="A27" s="99" t="s">
        <v>711</v>
      </c>
      <c r="B27" s="100" t="s">
        <v>148</v>
      </c>
      <c r="C27" s="52" t="s">
        <v>1584</v>
      </c>
      <c r="D27" s="101">
        <f>D28+D29+D30+D31</f>
        <v>51139068.370000005</v>
      </c>
      <c r="E27" s="107">
        <f>E28+E29+E30+E31</f>
        <v>50943464.260000005</v>
      </c>
      <c r="F27" s="98">
        <f t="shared" si="0"/>
        <v>195604.1099999994</v>
      </c>
    </row>
    <row r="28" spans="1:6" s="73" customFormat="1" ht="94.5">
      <c r="A28" s="103" t="s">
        <v>876</v>
      </c>
      <c r="B28" s="104" t="s">
        <v>148</v>
      </c>
      <c r="C28" s="54" t="s">
        <v>263</v>
      </c>
      <c r="D28" s="106">
        <v>26534400</v>
      </c>
      <c r="E28" s="105">
        <v>26319214.059999999</v>
      </c>
      <c r="F28" s="98">
        <f>IF(OR(D28&lt;=0,D28&lt;E28,D28-E28&lt;0),0,D28-E28)</f>
        <v>215185.94000000134</v>
      </c>
    </row>
    <row r="29" spans="1:6" s="73" customFormat="1" ht="110.25">
      <c r="A29" s="103" t="s">
        <v>1076</v>
      </c>
      <c r="B29" s="104" t="s">
        <v>148</v>
      </c>
      <c r="C29" s="54" t="s">
        <v>264</v>
      </c>
      <c r="D29" s="106">
        <v>139768.37</v>
      </c>
      <c r="E29" s="105">
        <v>152068.82999999999</v>
      </c>
      <c r="F29" s="98">
        <f>IF(OR(D29&lt;=0,D29&lt;E29,D29-E29&lt;0),0,D29-E29)</f>
        <v>0</v>
      </c>
    </row>
    <row r="30" spans="1:6" s="73" customFormat="1" ht="94.5">
      <c r="A30" s="103" t="s">
        <v>1425</v>
      </c>
      <c r="B30" s="104" t="s">
        <v>148</v>
      </c>
      <c r="C30" s="54" t="s">
        <v>265</v>
      </c>
      <c r="D30" s="106">
        <v>27592600</v>
      </c>
      <c r="E30" s="105">
        <v>27336993.530000001</v>
      </c>
      <c r="F30" s="98">
        <f>IF(OR(D30&lt;=0,D30&lt;E30,D30-E30&lt;0),0,D30-E30)</f>
        <v>255606.46999999881</v>
      </c>
    </row>
    <row r="31" spans="1:6" s="73" customFormat="1" ht="94.5">
      <c r="A31" s="103" t="s">
        <v>210</v>
      </c>
      <c r="B31" s="104" t="s">
        <v>148</v>
      </c>
      <c r="C31" s="54" t="s">
        <v>266</v>
      </c>
      <c r="D31" s="106">
        <v>-3127700</v>
      </c>
      <c r="E31" s="105">
        <v>-2864812.16</v>
      </c>
      <c r="F31" s="98">
        <f>IF(OR(D31&lt;=0,D31&lt;E31,D31-E31&lt;0),0,D31-E31)</f>
        <v>0</v>
      </c>
    </row>
    <row r="32" spans="1:6" ht="15.75">
      <c r="A32" s="99" t="s">
        <v>206</v>
      </c>
      <c r="B32" s="100" t="s">
        <v>148</v>
      </c>
      <c r="C32" s="52" t="s">
        <v>85</v>
      </c>
      <c r="D32" s="101">
        <f>D33+D36+D37+D38</f>
        <v>75947182.129999995</v>
      </c>
      <c r="E32" s="101">
        <f>E33+E36+E37+E38</f>
        <v>75337839.370000005</v>
      </c>
      <c r="F32" s="98">
        <f t="shared" si="0"/>
        <v>609342.75999999046</v>
      </c>
    </row>
    <row r="33" spans="1:6" ht="31.5">
      <c r="A33" s="99" t="s">
        <v>141</v>
      </c>
      <c r="B33" s="100" t="s">
        <v>148</v>
      </c>
      <c r="C33" s="52" t="s">
        <v>86</v>
      </c>
      <c r="D33" s="101">
        <f>D34+D35</f>
        <v>70712968.25999999</v>
      </c>
      <c r="E33" s="101">
        <f>E34+E35</f>
        <v>70833691.159999996</v>
      </c>
      <c r="F33" s="98">
        <f t="shared" si="0"/>
        <v>0</v>
      </c>
    </row>
    <row r="34" spans="1:6" s="73" customFormat="1" ht="31.5">
      <c r="A34" s="103" t="s">
        <v>211</v>
      </c>
      <c r="B34" s="104" t="s">
        <v>148</v>
      </c>
      <c r="C34" s="53" t="s">
        <v>87</v>
      </c>
      <c r="D34" s="106">
        <v>39112968.259999998</v>
      </c>
      <c r="E34" s="106">
        <f>39343385.53+36628.71</f>
        <v>39380014.240000002</v>
      </c>
      <c r="F34" s="98">
        <f t="shared" si="0"/>
        <v>0</v>
      </c>
    </row>
    <row r="35" spans="1:6" s="73" customFormat="1" ht="63">
      <c r="A35" s="103" t="s">
        <v>198</v>
      </c>
      <c r="B35" s="104" t="s">
        <v>148</v>
      </c>
      <c r="C35" s="53" t="s">
        <v>88</v>
      </c>
      <c r="D35" s="106">
        <v>31600000</v>
      </c>
      <c r="E35" s="106">
        <f>31430075.46+23601.46</f>
        <v>31453676.920000002</v>
      </c>
      <c r="F35" s="98">
        <f t="shared" si="0"/>
        <v>146323.07999999821</v>
      </c>
    </row>
    <row r="36" spans="1:6" s="73" customFormat="1" ht="20.25" customHeight="1">
      <c r="A36" s="99" t="s">
        <v>1310</v>
      </c>
      <c r="B36" s="100" t="s">
        <v>148</v>
      </c>
      <c r="C36" s="52" t="s">
        <v>89</v>
      </c>
      <c r="D36" s="101">
        <v>33213.870000000003</v>
      </c>
      <c r="E36" s="101">
        <f>31658.34+3762.53</f>
        <v>35420.870000000003</v>
      </c>
      <c r="F36" s="102">
        <f t="shared" si="0"/>
        <v>0</v>
      </c>
    </row>
    <row r="37" spans="1:6" s="73" customFormat="1" ht="15.75">
      <c r="A37" s="99" t="s">
        <v>990</v>
      </c>
      <c r="B37" s="100" t="s">
        <v>148</v>
      </c>
      <c r="C37" s="52" t="s">
        <v>90</v>
      </c>
      <c r="D37" s="107">
        <v>1000</v>
      </c>
      <c r="E37" s="101">
        <v>0</v>
      </c>
      <c r="F37" s="102">
        <f t="shared" si="0"/>
        <v>1000</v>
      </c>
    </row>
    <row r="38" spans="1:6" s="74" customFormat="1" ht="31.5">
      <c r="A38" s="99" t="s">
        <v>68</v>
      </c>
      <c r="B38" s="100" t="s">
        <v>148</v>
      </c>
      <c r="C38" s="52" t="s">
        <v>91</v>
      </c>
      <c r="D38" s="107">
        <v>5200000</v>
      </c>
      <c r="E38" s="107">
        <v>4468727.34</v>
      </c>
      <c r="F38" s="102">
        <f t="shared" si="0"/>
        <v>731272.66000000015</v>
      </c>
    </row>
    <row r="39" spans="1:6" ht="15.75">
      <c r="A39" s="99" t="s">
        <v>207</v>
      </c>
      <c r="B39" s="100" t="s">
        <v>148</v>
      </c>
      <c r="C39" s="55" t="s">
        <v>92</v>
      </c>
      <c r="D39" s="101">
        <f>D40+D42</f>
        <v>19553000</v>
      </c>
      <c r="E39" s="101">
        <f>E40+E42</f>
        <v>19960283.43</v>
      </c>
      <c r="F39" s="102">
        <f t="shared" si="0"/>
        <v>0</v>
      </c>
    </row>
    <row r="40" spans="1:6" ht="15.75">
      <c r="A40" s="99" t="s">
        <v>49</v>
      </c>
      <c r="B40" s="100" t="s">
        <v>148</v>
      </c>
      <c r="C40" s="52" t="s">
        <v>93</v>
      </c>
      <c r="D40" s="101">
        <f>D41</f>
        <v>8500000</v>
      </c>
      <c r="E40" s="101">
        <f>E41</f>
        <v>8342703</v>
      </c>
      <c r="F40" s="102">
        <f t="shared" si="0"/>
        <v>157297</v>
      </c>
    </row>
    <row r="41" spans="1:6" ht="47.25">
      <c r="A41" s="103" t="s">
        <v>1595</v>
      </c>
      <c r="B41" s="104" t="s">
        <v>148</v>
      </c>
      <c r="C41" s="53" t="s">
        <v>94</v>
      </c>
      <c r="D41" s="106">
        <v>8500000</v>
      </c>
      <c r="E41" s="105">
        <v>8342703</v>
      </c>
      <c r="F41" s="98">
        <f t="shared" si="0"/>
        <v>157297</v>
      </c>
    </row>
    <row r="42" spans="1:6" ht="15.75">
      <c r="A42" s="99" t="s">
        <v>1596</v>
      </c>
      <c r="B42" s="100" t="s">
        <v>148</v>
      </c>
      <c r="C42" s="52" t="s">
        <v>95</v>
      </c>
      <c r="D42" s="101">
        <f>D43+D44</f>
        <v>11053000</v>
      </c>
      <c r="E42" s="101">
        <f>E43+E44</f>
        <v>11617580.43</v>
      </c>
      <c r="F42" s="102">
        <f t="shared" si="0"/>
        <v>0</v>
      </c>
    </row>
    <row r="43" spans="1:6" ht="31.5">
      <c r="A43" s="103" t="s">
        <v>975</v>
      </c>
      <c r="B43" s="104" t="s">
        <v>148</v>
      </c>
      <c r="C43" s="53" t="s">
        <v>96</v>
      </c>
      <c r="D43" s="105">
        <v>6400000</v>
      </c>
      <c r="E43" s="105">
        <v>7043105.3200000003</v>
      </c>
      <c r="F43" s="98">
        <f t="shared" si="0"/>
        <v>0</v>
      </c>
    </row>
    <row r="44" spans="1:6" ht="31.5">
      <c r="A44" s="103" t="s">
        <v>976</v>
      </c>
      <c r="B44" s="104" t="s">
        <v>148</v>
      </c>
      <c r="C44" s="53" t="s">
        <v>97</v>
      </c>
      <c r="D44" s="105">
        <v>4653000</v>
      </c>
      <c r="E44" s="105">
        <v>4574475.1100000003</v>
      </c>
      <c r="F44" s="98">
        <f t="shared" si="0"/>
        <v>78524.889999999665</v>
      </c>
    </row>
    <row r="45" spans="1:6" ht="15.75">
      <c r="A45" s="99" t="s">
        <v>1597</v>
      </c>
      <c r="B45" s="100" t="s">
        <v>148</v>
      </c>
      <c r="C45" s="52" t="s">
        <v>116</v>
      </c>
      <c r="D45" s="101">
        <f>D46</f>
        <v>13693224.24</v>
      </c>
      <c r="E45" s="101">
        <f>E46</f>
        <v>15855639.82</v>
      </c>
      <c r="F45" s="102">
        <f t="shared" si="0"/>
        <v>0</v>
      </c>
    </row>
    <row r="46" spans="1:6" s="73" customFormat="1" ht="47.25">
      <c r="A46" s="103" t="s">
        <v>1548</v>
      </c>
      <c r="B46" s="104" t="s">
        <v>148</v>
      </c>
      <c r="C46" s="53" t="s">
        <v>117</v>
      </c>
      <c r="D46" s="106">
        <v>13693224.24</v>
      </c>
      <c r="E46" s="105">
        <f>15783858.83+71780.99</f>
        <v>15855639.82</v>
      </c>
      <c r="F46" s="98">
        <f t="shared" si="0"/>
        <v>0</v>
      </c>
    </row>
    <row r="47" spans="1:6" ht="31.5">
      <c r="A47" s="99" t="s">
        <v>1311</v>
      </c>
      <c r="B47" s="100" t="s">
        <v>148</v>
      </c>
      <c r="C47" s="52" t="s">
        <v>118</v>
      </c>
      <c r="D47" s="101">
        <f>D48+D56+D58</f>
        <v>44164804.000000007</v>
      </c>
      <c r="E47" s="101">
        <f>E48+E56+E58</f>
        <v>33135856.349999998</v>
      </c>
      <c r="F47" s="102">
        <f t="shared" si="0"/>
        <v>11028947.65000001</v>
      </c>
    </row>
    <row r="48" spans="1:6" s="11" customFormat="1" ht="78.75">
      <c r="A48" s="99" t="s">
        <v>1189</v>
      </c>
      <c r="B48" s="100" t="s">
        <v>148</v>
      </c>
      <c r="C48" s="52" t="s">
        <v>119</v>
      </c>
      <c r="D48" s="101">
        <f>D49+D53+D52+D50+D51+D54+D55</f>
        <v>34193464.550000004</v>
      </c>
      <c r="E48" s="101">
        <f>E49+E53+E52+E50+E51+E54+E55</f>
        <v>26847126.379999999</v>
      </c>
      <c r="F48" s="102">
        <f t="shared" si="0"/>
        <v>7346338.1700000055</v>
      </c>
    </row>
    <row r="49" spans="1:6" s="11" customFormat="1" ht="78.75">
      <c r="A49" s="103" t="s">
        <v>472</v>
      </c>
      <c r="B49" s="104" t="s">
        <v>148</v>
      </c>
      <c r="C49" s="53" t="s">
        <v>120</v>
      </c>
      <c r="D49" s="105">
        <v>22547386.870000001</v>
      </c>
      <c r="E49" s="106">
        <v>16644206.98</v>
      </c>
      <c r="F49" s="98">
        <f t="shared" si="0"/>
        <v>5903179.8900000006</v>
      </c>
    </row>
    <row r="50" spans="1:6" s="11" customFormat="1" ht="94.5">
      <c r="A50" s="103" t="s">
        <v>1511</v>
      </c>
      <c r="B50" s="104" t="s">
        <v>148</v>
      </c>
      <c r="C50" s="53" t="s">
        <v>121</v>
      </c>
      <c r="D50" s="105">
        <v>4611155.38</v>
      </c>
      <c r="E50" s="106">
        <v>4950587.13</v>
      </c>
      <c r="F50" s="98">
        <f t="shared" si="0"/>
        <v>0</v>
      </c>
    </row>
    <row r="51" spans="1:6" s="11" customFormat="1" ht="83.25" customHeight="1">
      <c r="A51" s="103" t="s">
        <v>863</v>
      </c>
      <c r="B51" s="104" t="s">
        <v>148</v>
      </c>
      <c r="C51" s="53" t="s">
        <v>122</v>
      </c>
      <c r="D51" s="105">
        <v>90866.67</v>
      </c>
      <c r="E51" s="106">
        <v>49693.95</v>
      </c>
      <c r="F51" s="98">
        <f t="shared" si="0"/>
        <v>41172.720000000001</v>
      </c>
    </row>
    <row r="52" spans="1:6" s="11" customFormat="1" ht="63">
      <c r="A52" s="103" t="s">
        <v>1512</v>
      </c>
      <c r="B52" s="104" t="s">
        <v>148</v>
      </c>
      <c r="C52" s="53" t="s">
        <v>123</v>
      </c>
      <c r="D52" s="106">
        <v>177272.84</v>
      </c>
      <c r="E52" s="105">
        <v>177272.84</v>
      </c>
      <c r="F52" s="98">
        <f t="shared" si="0"/>
        <v>0</v>
      </c>
    </row>
    <row r="53" spans="1:6" ht="63">
      <c r="A53" s="103" t="s">
        <v>967</v>
      </c>
      <c r="B53" s="104" t="s">
        <v>148</v>
      </c>
      <c r="C53" s="53" t="s">
        <v>124</v>
      </c>
      <c r="D53" s="106">
        <v>6061214.0800000001</v>
      </c>
      <c r="E53" s="105">
        <v>4275766.7699999996</v>
      </c>
      <c r="F53" s="98">
        <f t="shared" si="0"/>
        <v>1785447.3100000005</v>
      </c>
    </row>
    <row r="54" spans="1:6" ht="47.25">
      <c r="A54" s="103" t="s">
        <v>955</v>
      </c>
      <c r="B54" s="104" t="s">
        <v>148</v>
      </c>
      <c r="C54" s="53" t="s">
        <v>1453</v>
      </c>
      <c r="D54" s="106">
        <v>702156</v>
      </c>
      <c r="E54" s="105">
        <v>746186</v>
      </c>
      <c r="F54" s="98">
        <f t="shared" si="0"/>
        <v>0</v>
      </c>
    </row>
    <row r="55" spans="1:6" ht="162" customHeight="1">
      <c r="A55" s="103" t="s">
        <v>510</v>
      </c>
      <c r="B55" s="104" t="s">
        <v>148</v>
      </c>
      <c r="C55" s="53" t="s">
        <v>1242</v>
      </c>
      <c r="D55" s="106">
        <v>3412.71</v>
      </c>
      <c r="E55" s="105">
        <v>3412.71</v>
      </c>
      <c r="F55" s="98">
        <f>IF(OR(D55&lt;=0,D55&lt;E55,D55-E55&lt;0),0,D55-E55)</f>
        <v>0</v>
      </c>
    </row>
    <row r="56" spans="1:6" ht="31.5">
      <c r="A56" s="99" t="s">
        <v>1600</v>
      </c>
      <c r="B56" s="100" t="s">
        <v>148</v>
      </c>
      <c r="C56" s="52" t="s">
        <v>1454</v>
      </c>
      <c r="D56" s="101">
        <f>D57</f>
        <v>18000</v>
      </c>
      <c r="E56" s="101">
        <f>E57</f>
        <v>18000</v>
      </c>
      <c r="F56" s="102">
        <f t="shared" si="0"/>
        <v>0</v>
      </c>
    </row>
    <row r="57" spans="1:6" ht="47.25">
      <c r="A57" s="103" t="s">
        <v>644</v>
      </c>
      <c r="B57" s="104" t="s">
        <v>148</v>
      </c>
      <c r="C57" s="53" t="s">
        <v>1455</v>
      </c>
      <c r="D57" s="105">
        <v>18000</v>
      </c>
      <c r="E57" s="105">
        <v>18000</v>
      </c>
      <c r="F57" s="98">
        <f t="shared" si="0"/>
        <v>0</v>
      </c>
    </row>
    <row r="58" spans="1:6" ht="78.75">
      <c r="A58" s="99" t="s">
        <v>1299</v>
      </c>
      <c r="B58" s="100" t="s">
        <v>148</v>
      </c>
      <c r="C58" s="55" t="s">
        <v>1456</v>
      </c>
      <c r="D58" s="101">
        <f>D61+D59+D60</f>
        <v>9953339.4500000011</v>
      </c>
      <c r="E58" s="101">
        <f>E61+E59+E60</f>
        <v>6270729.9699999997</v>
      </c>
      <c r="F58" s="102">
        <f t="shared" si="0"/>
        <v>3682609.4800000014</v>
      </c>
    </row>
    <row r="59" spans="1:6" ht="94.5">
      <c r="A59" s="103" t="s">
        <v>835</v>
      </c>
      <c r="B59" s="104" t="s">
        <v>148</v>
      </c>
      <c r="C59" s="54" t="s">
        <v>1457</v>
      </c>
      <c r="D59" s="105">
        <v>7442589</v>
      </c>
      <c r="E59" s="105">
        <v>3784191.17</v>
      </c>
      <c r="F59" s="98">
        <f t="shared" si="0"/>
        <v>3658397.83</v>
      </c>
    </row>
    <row r="60" spans="1:6" ht="132" customHeight="1">
      <c r="A60" s="103" t="s">
        <v>112</v>
      </c>
      <c r="B60" s="104" t="s">
        <v>148</v>
      </c>
      <c r="C60" s="54" t="s">
        <v>1458</v>
      </c>
      <c r="D60" s="105">
        <v>137999.88</v>
      </c>
      <c r="E60" s="105">
        <v>139800</v>
      </c>
      <c r="F60" s="98">
        <f t="shared" si="0"/>
        <v>0</v>
      </c>
    </row>
    <row r="61" spans="1:6" ht="129" customHeight="1">
      <c r="A61" s="103" t="s">
        <v>1426</v>
      </c>
      <c r="B61" s="104" t="s">
        <v>148</v>
      </c>
      <c r="C61" s="54" t="s">
        <v>1459</v>
      </c>
      <c r="D61" s="105">
        <v>2372750.5699999998</v>
      </c>
      <c r="E61" s="105">
        <v>2346738.7999999998</v>
      </c>
      <c r="F61" s="98">
        <f t="shared" si="0"/>
        <v>26011.770000000019</v>
      </c>
    </row>
    <row r="62" spans="1:6" ht="15.75">
      <c r="A62" s="99" t="s">
        <v>878</v>
      </c>
      <c r="B62" s="100" t="s">
        <v>148</v>
      </c>
      <c r="C62" s="52" t="s">
        <v>1460</v>
      </c>
      <c r="D62" s="107">
        <f>D63</f>
        <v>6456000</v>
      </c>
      <c r="E62" s="107">
        <f>E63</f>
        <v>3213159.87</v>
      </c>
      <c r="F62" s="102">
        <f t="shared" si="0"/>
        <v>3242840.13</v>
      </c>
    </row>
    <row r="63" spans="1:6" ht="15.75">
      <c r="A63" s="103" t="s">
        <v>113</v>
      </c>
      <c r="B63" s="104" t="s">
        <v>148</v>
      </c>
      <c r="C63" s="53" t="s">
        <v>1461</v>
      </c>
      <c r="D63" s="106">
        <f>D64+D65+D66+D67</f>
        <v>6456000</v>
      </c>
      <c r="E63" s="106">
        <f>E64+E65+E66+E67</f>
        <v>3213159.87</v>
      </c>
      <c r="F63" s="98">
        <f t="shared" si="0"/>
        <v>3242840.13</v>
      </c>
    </row>
    <row r="64" spans="1:6" s="73" customFormat="1" ht="63">
      <c r="A64" s="103" t="s">
        <v>584</v>
      </c>
      <c r="B64" s="104" t="s">
        <v>148</v>
      </c>
      <c r="C64" s="53" t="s">
        <v>1462</v>
      </c>
      <c r="D64" s="106">
        <v>577000</v>
      </c>
      <c r="E64" s="106">
        <v>541979.66</v>
      </c>
      <c r="F64" s="98">
        <f t="shared" si="0"/>
        <v>35020.339999999967</v>
      </c>
    </row>
    <row r="65" spans="1:6" s="73" customFormat="1" ht="47.25">
      <c r="A65" s="103" t="s">
        <v>48</v>
      </c>
      <c r="B65" s="104" t="s">
        <v>148</v>
      </c>
      <c r="C65" s="53" t="s">
        <v>1463</v>
      </c>
      <c r="D65" s="106">
        <v>34000</v>
      </c>
      <c r="E65" s="106">
        <v>1229585.3700000001</v>
      </c>
      <c r="F65" s="98">
        <f t="shared" si="0"/>
        <v>0</v>
      </c>
    </row>
    <row r="66" spans="1:6" s="73" customFormat="1" ht="47.25">
      <c r="A66" s="103" t="s">
        <v>247</v>
      </c>
      <c r="B66" s="104" t="s">
        <v>148</v>
      </c>
      <c r="C66" s="54" t="s">
        <v>1464</v>
      </c>
      <c r="D66" s="106">
        <v>4800000</v>
      </c>
      <c r="E66" s="106">
        <v>682537.01</v>
      </c>
      <c r="F66" s="98">
        <f t="shared" si="0"/>
        <v>4117462.99</v>
      </c>
    </row>
    <row r="67" spans="1:6" s="73" customFormat="1" ht="47.25">
      <c r="A67" s="103" t="s">
        <v>248</v>
      </c>
      <c r="B67" s="104" t="s">
        <v>148</v>
      </c>
      <c r="C67" s="54" t="s">
        <v>1465</v>
      </c>
      <c r="D67" s="106">
        <v>1045000</v>
      </c>
      <c r="E67" s="106">
        <v>759057.83</v>
      </c>
      <c r="F67" s="98">
        <f t="shared" si="0"/>
        <v>285942.17000000004</v>
      </c>
    </row>
    <row r="68" spans="1:6" ht="15.75">
      <c r="A68" s="99" t="s">
        <v>396</v>
      </c>
      <c r="B68" s="100" t="s">
        <v>148</v>
      </c>
      <c r="C68" s="52" t="s">
        <v>1466</v>
      </c>
      <c r="D68" s="101">
        <f>D69+D74</f>
        <v>79388591.25999999</v>
      </c>
      <c r="E68" s="101">
        <f>E69+E74</f>
        <v>84162093.519999996</v>
      </c>
      <c r="F68" s="102">
        <f t="shared" si="0"/>
        <v>0</v>
      </c>
    </row>
    <row r="69" spans="1:6" ht="15.75">
      <c r="A69" s="99" t="s">
        <v>1147</v>
      </c>
      <c r="B69" s="100" t="s">
        <v>148</v>
      </c>
      <c r="C69" s="52" t="s">
        <v>1467</v>
      </c>
      <c r="D69" s="101">
        <f>D70+D71+D72+D73</f>
        <v>76299638.339999989</v>
      </c>
      <c r="E69" s="101">
        <f>E70+E71+E72+E73</f>
        <v>80744088.489999995</v>
      </c>
      <c r="F69" s="102">
        <f t="shared" ref="F69:F109" si="1">IF(OR(D69&lt;=0,D69&lt;E69,D69-E69&lt;0),0,D69-E69)</f>
        <v>0</v>
      </c>
    </row>
    <row r="70" spans="1:6" s="11" customFormat="1" ht="47.25">
      <c r="A70" s="103" t="s">
        <v>220</v>
      </c>
      <c r="B70" s="104" t="s">
        <v>148</v>
      </c>
      <c r="C70" s="53" t="s">
        <v>1468</v>
      </c>
      <c r="D70" s="105">
        <v>174040</v>
      </c>
      <c r="E70" s="105">
        <v>177240</v>
      </c>
      <c r="F70" s="98">
        <f t="shared" si="1"/>
        <v>0</v>
      </c>
    </row>
    <row r="71" spans="1:6" ht="47.25">
      <c r="A71" s="103" t="s">
        <v>220</v>
      </c>
      <c r="B71" s="104" t="s">
        <v>148</v>
      </c>
      <c r="C71" s="53" t="s">
        <v>1469</v>
      </c>
      <c r="D71" s="105">
        <v>10266.67</v>
      </c>
      <c r="E71" s="105">
        <v>0</v>
      </c>
      <c r="F71" s="98">
        <f t="shared" si="1"/>
        <v>10266.67</v>
      </c>
    </row>
    <row r="72" spans="1:6" ht="63">
      <c r="A72" s="103" t="s">
        <v>1470</v>
      </c>
      <c r="B72" s="104" t="s">
        <v>148</v>
      </c>
      <c r="C72" s="53" t="s">
        <v>1471</v>
      </c>
      <c r="D72" s="105">
        <v>73559896.069999993</v>
      </c>
      <c r="E72" s="105">
        <v>77735786.709999993</v>
      </c>
      <c r="F72" s="98">
        <f t="shared" si="1"/>
        <v>0</v>
      </c>
    </row>
    <row r="73" spans="1:6" ht="47.25">
      <c r="A73" s="103" t="s">
        <v>512</v>
      </c>
      <c r="B73" s="104" t="s">
        <v>148</v>
      </c>
      <c r="C73" s="53" t="s">
        <v>511</v>
      </c>
      <c r="D73" s="105">
        <v>2555435.6</v>
      </c>
      <c r="E73" s="105">
        <v>2831061.78</v>
      </c>
      <c r="F73" s="98">
        <f>IF(OR(D73&lt;=0,D73&lt;E73,D73-E73&lt;0),0,D73-E73)</f>
        <v>0</v>
      </c>
    </row>
    <row r="74" spans="1:6" ht="15.75">
      <c r="A74" s="99" t="s">
        <v>670</v>
      </c>
      <c r="B74" s="100" t="s">
        <v>148</v>
      </c>
      <c r="C74" s="52" t="s">
        <v>1472</v>
      </c>
      <c r="D74" s="101">
        <f>D75+D76+D83+D80+D81+D78+D77+D79+D82</f>
        <v>3088952.9199999995</v>
      </c>
      <c r="E74" s="101">
        <f>E75+E76+E83+E80+E81+E77+E82+E78+E79</f>
        <v>3418005.0299999993</v>
      </c>
      <c r="F74" s="102">
        <f t="shared" si="1"/>
        <v>0</v>
      </c>
    </row>
    <row r="75" spans="1:6" ht="31.5">
      <c r="A75" s="103" t="s">
        <v>679</v>
      </c>
      <c r="B75" s="104" t="s">
        <v>148</v>
      </c>
      <c r="C75" s="53" t="s">
        <v>1473</v>
      </c>
      <c r="D75" s="105">
        <v>836559</v>
      </c>
      <c r="E75" s="106">
        <v>958267.96</v>
      </c>
      <c r="F75" s="98">
        <f t="shared" si="1"/>
        <v>0</v>
      </c>
    </row>
    <row r="76" spans="1:6" ht="31.5">
      <c r="A76" s="103" t="s">
        <v>849</v>
      </c>
      <c r="B76" s="104" t="s">
        <v>148</v>
      </c>
      <c r="C76" s="54" t="s">
        <v>1033</v>
      </c>
      <c r="D76" s="105">
        <v>0</v>
      </c>
      <c r="E76" s="106">
        <v>351906.67</v>
      </c>
      <c r="F76" s="98">
        <f t="shared" si="1"/>
        <v>0</v>
      </c>
    </row>
    <row r="77" spans="1:6" ht="31.5">
      <c r="A77" s="103" t="s">
        <v>849</v>
      </c>
      <c r="B77" s="104" t="s">
        <v>148</v>
      </c>
      <c r="C77" s="54" t="s">
        <v>221</v>
      </c>
      <c r="D77" s="105">
        <v>1274559.53</v>
      </c>
      <c r="E77" s="106">
        <v>1274559.53</v>
      </c>
      <c r="F77" s="98">
        <f>IF(OR(D77&lt;=0,D77&lt;E77,D77-E77&lt;0),0,D77-E77)</f>
        <v>0</v>
      </c>
    </row>
    <row r="78" spans="1:6" ht="31.5">
      <c r="A78" s="103" t="s">
        <v>849</v>
      </c>
      <c r="B78" s="104" t="s">
        <v>148</v>
      </c>
      <c r="C78" s="54" t="s">
        <v>1044</v>
      </c>
      <c r="D78" s="105">
        <v>2067.73</v>
      </c>
      <c r="E78" s="106">
        <v>2067.73</v>
      </c>
      <c r="F78" s="98">
        <f>IF(OR(D78&lt;=0,D78&lt;E78,D78-E78&lt;0),0,D78-E78)</f>
        <v>0</v>
      </c>
    </row>
    <row r="79" spans="1:6" ht="31.5">
      <c r="A79" s="103" t="s">
        <v>849</v>
      </c>
      <c r="B79" s="104" t="s">
        <v>148</v>
      </c>
      <c r="C79" s="54" t="s">
        <v>1045</v>
      </c>
      <c r="D79" s="105">
        <v>863.03</v>
      </c>
      <c r="E79" s="106">
        <v>863.03</v>
      </c>
      <c r="F79" s="98">
        <f>IF(OR(D79&lt;=0,D79&lt;E79,D79-E79&lt;0),0,D79-E79)</f>
        <v>0</v>
      </c>
    </row>
    <row r="80" spans="1:6" ht="31.5">
      <c r="A80" s="103" t="s">
        <v>1199</v>
      </c>
      <c r="B80" s="104" t="s">
        <v>148</v>
      </c>
      <c r="C80" s="54" t="s">
        <v>1474</v>
      </c>
      <c r="D80" s="105">
        <v>132505</v>
      </c>
      <c r="E80" s="106">
        <v>7319.74</v>
      </c>
      <c r="F80" s="98">
        <f t="shared" si="1"/>
        <v>125185.26</v>
      </c>
    </row>
    <row r="81" spans="1:6" ht="31.5">
      <c r="A81" s="103" t="s">
        <v>1199</v>
      </c>
      <c r="B81" s="104" t="s">
        <v>148</v>
      </c>
      <c r="C81" s="54" t="s">
        <v>889</v>
      </c>
      <c r="D81" s="105">
        <v>91762.46</v>
      </c>
      <c r="E81" s="106">
        <v>72384.2</v>
      </c>
      <c r="F81" s="98">
        <f>IF(OR(D81&lt;=0,D81&lt;E81,D81-E81&lt;0),0,D81-E81)</f>
        <v>19378.260000000009</v>
      </c>
    </row>
    <row r="82" spans="1:6" ht="63">
      <c r="A82" s="103" t="s">
        <v>426</v>
      </c>
      <c r="B82" s="104" t="s">
        <v>148</v>
      </c>
      <c r="C82" s="54" t="s">
        <v>222</v>
      </c>
      <c r="D82" s="105">
        <v>292320</v>
      </c>
      <c r="E82" s="106">
        <v>292320</v>
      </c>
      <c r="F82" s="98">
        <f>IF(OR(D82&lt;=0,D82&lt;E82,D82-E82&lt;0),0,D82-E82)</f>
        <v>0</v>
      </c>
    </row>
    <row r="83" spans="1:6" ht="48.75" customHeight="1">
      <c r="A83" s="103" t="s">
        <v>267</v>
      </c>
      <c r="B83" s="104" t="s">
        <v>148</v>
      </c>
      <c r="C83" s="54" t="s">
        <v>115</v>
      </c>
      <c r="D83" s="105">
        <v>458316.17</v>
      </c>
      <c r="E83" s="106">
        <v>458316.17</v>
      </c>
      <c r="F83" s="98">
        <f t="shared" si="1"/>
        <v>0</v>
      </c>
    </row>
    <row r="84" spans="1:6" ht="15.75">
      <c r="A84" s="99" t="s">
        <v>82</v>
      </c>
      <c r="B84" s="100" t="s">
        <v>148</v>
      </c>
      <c r="C84" s="52" t="s">
        <v>1475</v>
      </c>
      <c r="D84" s="101">
        <f>D89+D92+D85</f>
        <v>63620412.960000008</v>
      </c>
      <c r="E84" s="101">
        <f>E89+E92+E85</f>
        <v>24271450.100000001</v>
      </c>
      <c r="F84" s="102">
        <f t="shared" si="1"/>
        <v>39348962.860000007</v>
      </c>
    </row>
    <row r="85" spans="1:6" ht="78.75">
      <c r="A85" s="99" t="s">
        <v>1618</v>
      </c>
      <c r="B85" s="100" t="s">
        <v>148</v>
      </c>
      <c r="C85" s="52" t="s">
        <v>61</v>
      </c>
      <c r="D85" s="101">
        <f>D86</f>
        <v>855592</v>
      </c>
      <c r="E85" s="101">
        <f>E86</f>
        <v>861730</v>
      </c>
      <c r="F85" s="102">
        <f>IF(OR(D85&lt;=0,D85&lt;E85,D85-E85&lt;0),0,D85-E85)</f>
        <v>0</v>
      </c>
    </row>
    <row r="86" spans="1:6" ht="84" customHeight="1">
      <c r="A86" s="99" t="s">
        <v>1051</v>
      </c>
      <c r="B86" s="100" t="s">
        <v>148</v>
      </c>
      <c r="C86" s="52" t="s">
        <v>187</v>
      </c>
      <c r="D86" s="101">
        <f>D87+D88</f>
        <v>855592</v>
      </c>
      <c r="E86" s="101">
        <f>E87+E88</f>
        <v>861730</v>
      </c>
      <c r="F86" s="102">
        <f>IF(OR(D86&lt;=0,D86&lt;E86,D86-E86&lt;0),0,D86-E86)</f>
        <v>0</v>
      </c>
    </row>
    <row r="87" spans="1:6" ht="78.75">
      <c r="A87" s="103" t="s">
        <v>1619</v>
      </c>
      <c r="B87" s="104" t="s">
        <v>148</v>
      </c>
      <c r="C87" s="53" t="s">
        <v>784</v>
      </c>
      <c r="D87" s="105">
        <v>20680</v>
      </c>
      <c r="E87" s="106">
        <v>26818</v>
      </c>
      <c r="F87" s="98">
        <f>IF(OR(D87&lt;=0,D87&lt;E87,D87-E87&lt;0),0,D87-E87)</f>
        <v>0</v>
      </c>
    </row>
    <row r="88" spans="1:6" ht="85.5" customHeight="1">
      <c r="A88" s="103" t="s">
        <v>547</v>
      </c>
      <c r="B88" s="104" t="s">
        <v>148</v>
      </c>
      <c r="C88" s="53" t="s">
        <v>546</v>
      </c>
      <c r="D88" s="105">
        <v>834912</v>
      </c>
      <c r="E88" s="106">
        <v>834912</v>
      </c>
      <c r="F88" s="98">
        <f>IF(OR(D88&lt;=0,D88&lt;E88,D88-E88&lt;0),0,D88-E88)</f>
        <v>0</v>
      </c>
    </row>
    <row r="89" spans="1:6" ht="31.5">
      <c r="A89" s="99" t="s">
        <v>137</v>
      </c>
      <c r="B89" s="100" t="s">
        <v>148</v>
      </c>
      <c r="C89" s="52" t="s">
        <v>1476</v>
      </c>
      <c r="D89" s="101">
        <f>D90+D91</f>
        <v>3086333.56</v>
      </c>
      <c r="E89" s="101">
        <f>E90+E91</f>
        <v>3343988.16</v>
      </c>
      <c r="F89" s="102">
        <f t="shared" si="1"/>
        <v>0</v>
      </c>
    </row>
    <row r="90" spans="1:6" ht="47.25">
      <c r="A90" s="103" t="s">
        <v>10</v>
      </c>
      <c r="B90" s="104" t="s">
        <v>148</v>
      </c>
      <c r="C90" s="53" t="s">
        <v>1477</v>
      </c>
      <c r="D90" s="105">
        <v>2773734.92</v>
      </c>
      <c r="E90" s="106">
        <v>2960431.6</v>
      </c>
      <c r="F90" s="98">
        <f t="shared" si="1"/>
        <v>0</v>
      </c>
    </row>
    <row r="91" spans="1:6" ht="62.25" customHeight="1">
      <c r="A91" s="103" t="s">
        <v>1478</v>
      </c>
      <c r="B91" s="104" t="s">
        <v>148</v>
      </c>
      <c r="C91" s="53" t="s">
        <v>1540</v>
      </c>
      <c r="D91" s="105">
        <v>312598.64</v>
      </c>
      <c r="E91" s="106">
        <v>383556.56</v>
      </c>
      <c r="F91" s="98">
        <f t="shared" si="1"/>
        <v>0</v>
      </c>
    </row>
    <row r="92" spans="1:6" ht="31.5">
      <c r="A92" s="99" t="s">
        <v>1560</v>
      </c>
      <c r="B92" s="104"/>
      <c r="C92" s="52" t="s">
        <v>1541</v>
      </c>
      <c r="D92" s="107">
        <f>D93</f>
        <v>59678487.400000006</v>
      </c>
      <c r="E92" s="101">
        <f>E93</f>
        <v>20065731.940000001</v>
      </c>
      <c r="F92" s="102">
        <f t="shared" si="1"/>
        <v>39612755.460000008</v>
      </c>
    </row>
    <row r="93" spans="1:6" ht="37.5" customHeight="1">
      <c r="A93" s="103" t="s">
        <v>1561</v>
      </c>
      <c r="B93" s="104"/>
      <c r="C93" s="53" t="s">
        <v>1542</v>
      </c>
      <c r="D93" s="120">
        <f>866463.3+61610617.45+10128353.98+48234422.16+7081385.12+1786825.31+7564062.92-77593642.84</f>
        <v>59678487.400000006</v>
      </c>
      <c r="E93" s="106">
        <v>20065731.940000001</v>
      </c>
      <c r="F93" s="98">
        <f t="shared" si="1"/>
        <v>39612755.460000008</v>
      </c>
    </row>
    <row r="94" spans="1:6" ht="15.75">
      <c r="A94" s="99" t="s">
        <v>11</v>
      </c>
      <c r="B94" s="100" t="s">
        <v>148</v>
      </c>
      <c r="C94" s="52" t="s">
        <v>1543</v>
      </c>
      <c r="D94" s="101">
        <f>D96+D97+D98+D99+D100+D102+D103+D104+D105+D106+D108+D109+D110+D111+D113+D114+D116+D118+D119+D121+D122+D123+D115+D95+D101+D120+D117+D107+D112+D124</f>
        <v>8135498.1400000015</v>
      </c>
      <c r="E94" s="101">
        <f>E96+E97+E98+E99+E100+E102+E103+E104+E105+E106+E108+E109+E110+E111+E113+E114+E116+E118+E119+E121+E122+E123+E115+E95+E101+E120+E117+E107+E112+E124</f>
        <v>11117493.620000001</v>
      </c>
      <c r="F94" s="102">
        <f t="shared" si="1"/>
        <v>0</v>
      </c>
    </row>
    <row r="95" spans="1:6" s="73" customFormat="1" ht="66" customHeight="1">
      <c r="A95" s="103" t="s">
        <v>687</v>
      </c>
      <c r="B95" s="104" t="s">
        <v>148</v>
      </c>
      <c r="C95" s="54" t="s">
        <v>1041</v>
      </c>
      <c r="D95" s="106">
        <v>5500</v>
      </c>
      <c r="E95" s="106">
        <v>5500</v>
      </c>
      <c r="F95" s="98">
        <f>IF(OR(D95&lt;=0,D95&lt;E95,D95-E95&lt;0),0,D95-E95)</f>
        <v>0</v>
      </c>
    </row>
    <row r="96" spans="1:6" s="73" customFormat="1" ht="66.75" customHeight="1">
      <c r="A96" s="103" t="s">
        <v>687</v>
      </c>
      <c r="B96" s="104" t="s">
        <v>148</v>
      </c>
      <c r="C96" s="54" t="s">
        <v>1544</v>
      </c>
      <c r="D96" s="106">
        <v>7811.58</v>
      </c>
      <c r="E96" s="106">
        <v>8249.68</v>
      </c>
      <c r="F96" s="98">
        <f t="shared" si="1"/>
        <v>0</v>
      </c>
    </row>
    <row r="97" spans="1:6" s="73" customFormat="1" ht="94.5">
      <c r="A97" s="103" t="s">
        <v>688</v>
      </c>
      <c r="B97" s="104" t="s">
        <v>148</v>
      </c>
      <c r="C97" s="54" t="s">
        <v>517</v>
      </c>
      <c r="D97" s="106">
        <v>185300</v>
      </c>
      <c r="E97" s="106">
        <v>192842.32</v>
      </c>
      <c r="F97" s="98">
        <f t="shared" si="1"/>
        <v>0</v>
      </c>
    </row>
    <row r="98" spans="1:6" s="73" customFormat="1" ht="93" customHeight="1">
      <c r="A98" s="103" t="s">
        <v>688</v>
      </c>
      <c r="B98" s="104" t="s">
        <v>148</v>
      </c>
      <c r="C98" s="54" t="s">
        <v>518</v>
      </c>
      <c r="D98" s="106">
        <v>16199.91</v>
      </c>
      <c r="E98" s="106">
        <v>16990.39</v>
      </c>
      <c r="F98" s="98">
        <f t="shared" si="1"/>
        <v>0</v>
      </c>
    </row>
    <row r="99" spans="1:6" s="73" customFormat="1" ht="63" customHeight="1">
      <c r="A99" s="103" t="s">
        <v>1614</v>
      </c>
      <c r="B99" s="104" t="s">
        <v>148</v>
      </c>
      <c r="C99" s="54" t="s">
        <v>519</v>
      </c>
      <c r="D99" s="106">
        <v>6200</v>
      </c>
      <c r="E99" s="106">
        <v>4822.6499999999996</v>
      </c>
      <c r="F99" s="98">
        <f t="shared" si="1"/>
        <v>1377.3500000000004</v>
      </c>
    </row>
    <row r="100" spans="1:6" s="73" customFormat="1" ht="69" customHeight="1">
      <c r="A100" s="103" t="s">
        <v>1614</v>
      </c>
      <c r="B100" s="104" t="s">
        <v>148</v>
      </c>
      <c r="C100" s="54" t="s">
        <v>269</v>
      </c>
      <c r="D100" s="106">
        <v>2000</v>
      </c>
      <c r="E100" s="106">
        <v>150</v>
      </c>
      <c r="F100" s="98">
        <f t="shared" si="1"/>
        <v>1850</v>
      </c>
    </row>
    <row r="101" spans="1:6" s="73" customFormat="1" ht="94.5">
      <c r="A101" s="103" t="s">
        <v>1043</v>
      </c>
      <c r="B101" s="104" t="s">
        <v>148</v>
      </c>
      <c r="C101" s="54" t="s">
        <v>1042</v>
      </c>
      <c r="D101" s="106">
        <v>0</v>
      </c>
      <c r="E101" s="106">
        <v>50000</v>
      </c>
      <c r="F101" s="98">
        <f>IF(OR(D101&lt;=0,D101&lt;E101,D101-E101&lt;0),0,D101-E101)</f>
        <v>0</v>
      </c>
    </row>
    <row r="102" spans="1:6" s="73" customFormat="1" ht="63">
      <c r="A102" s="103" t="s">
        <v>591</v>
      </c>
      <c r="B102" s="104" t="s">
        <v>148</v>
      </c>
      <c r="C102" s="54" t="s">
        <v>520</v>
      </c>
      <c r="D102" s="106">
        <v>1000</v>
      </c>
      <c r="E102" s="106">
        <v>0</v>
      </c>
      <c r="F102" s="98">
        <f t="shared" si="1"/>
        <v>1000</v>
      </c>
    </row>
    <row r="103" spans="1:6" s="73" customFormat="1" ht="83.25" customHeight="1">
      <c r="A103" s="103" t="s">
        <v>585</v>
      </c>
      <c r="B103" s="104" t="s">
        <v>148</v>
      </c>
      <c r="C103" s="54" t="s">
        <v>521</v>
      </c>
      <c r="D103" s="106">
        <v>12300</v>
      </c>
      <c r="E103" s="106">
        <v>9436.66</v>
      </c>
      <c r="F103" s="98">
        <f t="shared" si="1"/>
        <v>2863.34</v>
      </c>
    </row>
    <row r="104" spans="1:6" s="73" customFormat="1" ht="95.25" customHeight="1">
      <c r="A104" s="103" t="s">
        <v>1579</v>
      </c>
      <c r="B104" s="104" t="s">
        <v>148</v>
      </c>
      <c r="C104" s="54" t="s">
        <v>522</v>
      </c>
      <c r="D104" s="106">
        <v>21700</v>
      </c>
      <c r="E104" s="106">
        <v>18235.580000000002</v>
      </c>
      <c r="F104" s="98">
        <f t="shared" si="1"/>
        <v>3464.4199999999983</v>
      </c>
    </row>
    <row r="105" spans="1:6" s="73" customFormat="1" ht="78.75">
      <c r="A105" s="103" t="s">
        <v>686</v>
      </c>
      <c r="B105" s="104" t="s">
        <v>148</v>
      </c>
      <c r="C105" s="54" t="s">
        <v>523</v>
      </c>
      <c r="D105" s="106">
        <v>2800</v>
      </c>
      <c r="E105" s="106">
        <v>2878.13</v>
      </c>
      <c r="F105" s="98">
        <f t="shared" si="1"/>
        <v>0</v>
      </c>
    </row>
    <row r="106" spans="1:6" s="73" customFormat="1" ht="64.5" customHeight="1">
      <c r="A106" s="103" t="s">
        <v>1513</v>
      </c>
      <c r="B106" s="104" t="s">
        <v>148</v>
      </c>
      <c r="C106" s="54" t="s">
        <v>524</v>
      </c>
      <c r="D106" s="106">
        <v>40700</v>
      </c>
      <c r="E106" s="106">
        <v>36400</v>
      </c>
      <c r="F106" s="98">
        <f t="shared" si="1"/>
        <v>4300</v>
      </c>
    </row>
    <row r="107" spans="1:6" s="73" customFormat="1" ht="64.5" customHeight="1">
      <c r="A107" s="103" t="s">
        <v>1513</v>
      </c>
      <c r="B107" s="104" t="s">
        <v>148</v>
      </c>
      <c r="C107" s="54" t="s">
        <v>550</v>
      </c>
      <c r="D107" s="106">
        <v>1999.99</v>
      </c>
      <c r="E107" s="106">
        <v>1999.99</v>
      </c>
      <c r="F107" s="98">
        <f>IF(OR(D107&lt;=0,D107&lt;E107,D107-E107&lt;0),0,D107-E107)</f>
        <v>0</v>
      </c>
    </row>
    <row r="108" spans="1:6" s="73" customFormat="1" ht="78.75">
      <c r="A108" s="103" t="s">
        <v>663</v>
      </c>
      <c r="B108" s="104" t="s">
        <v>148</v>
      </c>
      <c r="C108" s="54" t="s">
        <v>253</v>
      </c>
      <c r="D108" s="106">
        <v>632600</v>
      </c>
      <c r="E108" s="106">
        <v>593143.68000000005</v>
      </c>
      <c r="F108" s="98">
        <f t="shared" si="1"/>
        <v>39456.319999999949</v>
      </c>
    </row>
    <row r="109" spans="1:6" s="73" customFormat="1" ht="78.75">
      <c r="A109" s="103" t="s">
        <v>663</v>
      </c>
      <c r="B109" s="104" t="s">
        <v>148</v>
      </c>
      <c r="C109" s="54" t="s">
        <v>254</v>
      </c>
      <c r="D109" s="106">
        <v>7550</v>
      </c>
      <c r="E109" s="106">
        <v>8071.25</v>
      </c>
      <c r="F109" s="98">
        <f t="shared" si="1"/>
        <v>0</v>
      </c>
    </row>
    <row r="110" spans="1:6" ht="47.25">
      <c r="A110" s="103" t="s">
        <v>364</v>
      </c>
      <c r="B110" s="104" t="s">
        <v>148</v>
      </c>
      <c r="C110" s="54" t="s">
        <v>255</v>
      </c>
      <c r="D110" s="106">
        <v>210998</v>
      </c>
      <c r="E110" s="106">
        <v>4000</v>
      </c>
      <c r="F110" s="98">
        <f t="shared" ref="F110:F157" si="2">IF(OR(D110&lt;=0,D110&lt;E110,D110-E110&lt;0),0,D110-E110)</f>
        <v>206998</v>
      </c>
    </row>
    <row r="111" spans="1:6" ht="63">
      <c r="A111" s="103" t="s">
        <v>538</v>
      </c>
      <c r="B111" s="104" t="s">
        <v>148</v>
      </c>
      <c r="C111" s="54" t="s">
        <v>839</v>
      </c>
      <c r="D111" s="106">
        <v>5998734.7199999997</v>
      </c>
      <c r="E111" s="106">
        <v>7981574.2300000004</v>
      </c>
      <c r="F111" s="98">
        <f>IF(OR(D111&lt;=0,D111&lt;E111,D111-E111&lt;0),0,D111-E111)</f>
        <v>0</v>
      </c>
    </row>
    <row r="112" spans="1:6" ht="63">
      <c r="A112" s="103" t="s">
        <v>538</v>
      </c>
      <c r="B112" s="104" t="s">
        <v>148</v>
      </c>
      <c r="C112" s="54" t="s">
        <v>1059</v>
      </c>
      <c r="D112" s="106">
        <v>9937.2000000000007</v>
      </c>
      <c r="E112" s="106">
        <v>15937.2</v>
      </c>
      <c r="F112" s="98">
        <f>IF(OR(D112&lt;=0,D112&lt;E112,D112-E112&lt;0),0,D112-E112)</f>
        <v>0</v>
      </c>
    </row>
    <row r="113" spans="1:6" ht="63">
      <c r="A113" s="103" t="s">
        <v>1419</v>
      </c>
      <c r="B113" s="104" t="s">
        <v>148</v>
      </c>
      <c r="C113" s="54" t="s">
        <v>268</v>
      </c>
      <c r="D113" s="106">
        <v>272205.77</v>
      </c>
      <c r="E113" s="106">
        <v>275645.40000000002</v>
      </c>
      <c r="F113" s="98">
        <f t="shared" si="2"/>
        <v>0</v>
      </c>
    </row>
    <row r="114" spans="1:6" ht="64.5" customHeight="1">
      <c r="A114" s="103" t="s">
        <v>1419</v>
      </c>
      <c r="B114" s="104" t="s">
        <v>148</v>
      </c>
      <c r="C114" s="54" t="s">
        <v>890</v>
      </c>
      <c r="D114" s="106">
        <v>5588.74</v>
      </c>
      <c r="E114" s="106">
        <v>5588.74</v>
      </c>
      <c r="F114" s="98">
        <f t="shared" si="2"/>
        <v>0</v>
      </c>
    </row>
    <row r="115" spans="1:6" ht="48.75" customHeight="1">
      <c r="A115" s="103" t="s">
        <v>1099</v>
      </c>
      <c r="B115" s="104" t="s">
        <v>148</v>
      </c>
      <c r="C115" s="54" t="s">
        <v>1034</v>
      </c>
      <c r="D115" s="105">
        <v>110888.85</v>
      </c>
      <c r="E115" s="106">
        <v>195558.01</v>
      </c>
      <c r="F115" s="98">
        <f t="shared" si="2"/>
        <v>0</v>
      </c>
    </row>
    <row r="116" spans="1:6" ht="63">
      <c r="A116" s="103" t="s">
        <v>1480</v>
      </c>
      <c r="B116" s="104" t="s">
        <v>148</v>
      </c>
      <c r="C116" s="54" t="s">
        <v>256</v>
      </c>
      <c r="D116" s="106">
        <v>87138.73</v>
      </c>
      <c r="E116" s="106">
        <v>79005.55</v>
      </c>
      <c r="F116" s="98">
        <f t="shared" si="2"/>
        <v>8133.179999999993</v>
      </c>
    </row>
    <row r="117" spans="1:6" ht="63">
      <c r="A117" s="103" t="s">
        <v>62</v>
      </c>
      <c r="B117" s="104" t="s">
        <v>148</v>
      </c>
      <c r="C117" s="54" t="s">
        <v>549</v>
      </c>
      <c r="D117" s="106">
        <v>1222.6500000000001</v>
      </c>
      <c r="E117" s="106">
        <v>1222.6500000000001</v>
      </c>
      <c r="F117" s="98">
        <f>IF(OR(D117&lt;=0,D117&lt;E117,D117-E117&lt;0),0,D117-E117)</f>
        <v>0</v>
      </c>
    </row>
    <row r="118" spans="1:6" s="73" customFormat="1" ht="63">
      <c r="A118" s="103" t="s">
        <v>62</v>
      </c>
      <c r="B118" s="104" t="s">
        <v>148</v>
      </c>
      <c r="C118" s="54" t="s">
        <v>257</v>
      </c>
      <c r="D118" s="106">
        <v>1000</v>
      </c>
      <c r="E118" s="106">
        <v>0</v>
      </c>
      <c r="F118" s="98">
        <f t="shared" si="2"/>
        <v>1000</v>
      </c>
    </row>
    <row r="119" spans="1:6" s="73" customFormat="1" ht="63">
      <c r="A119" s="103" t="s">
        <v>62</v>
      </c>
      <c r="B119" s="104" t="s">
        <v>148</v>
      </c>
      <c r="C119" s="54" t="s">
        <v>258</v>
      </c>
      <c r="D119" s="106">
        <v>9000</v>
      </c>
      <c r="E119" s="106">
        <v>0</v>
      </c>
      <c r="F119" s="98">
        <f t="shared" si="2"/>
        <v>9000</v>
      </c>
    </row>
    <row r="120" spans="1:6" s="73" customFormat="1" ht="126">
      <c r="A120" s="103" t="s">
        <v>744</v>
      </c>
      <c r="B120" s="104" t="s">
        <v>148</v>
      </c>
      <c r="C120" s="54" t="s">
        <v>1479</v>
      </c>
      <c r="D120" s="106">
        <v>1000</v>
      </c>
      <c r="E120" s="106">
        <v>0</v>
      </c>
      <c r="F120" s="98">
        <f>IF(OR(D120&lt;=0,D120&lt;E120,D120-E120&lt;0),0,D120-E120)</f>
        <v>1000</v>
      </c>
    </row>
    <row r="121" spans="1:6" s="73" customFormat="1" ht="141.75">
      <c r="A121" s="103" t="s">
        <v>1529</v>
      </c>
      <c r="B121" s="104" t="s">
        <v>148</v>
      </c>
      <c r="C121" s="54" t="s">
        <v>259</v>
      </c>
      <c r="D121" s="106">
        <v>170890</v>
      </c>
      <c r="E121" s="106">
        <v>8251.09</v>
      </c>
      <c r="F121" s="98">
        <f t="shared" si="2"/>
        <v>162638.91</v>
      </c>
    </row>
    <row r="122" spans="1:6" s="73" customFormat="1" ht="141.75">
      <c r="A122" s="103" t="s">
        <v>1529</v>
      </c>
      <c r="B122" s="104" t="s">
        <v>148</v>
      </c>
      <c r="C122" s="54" t="s">
        <v>260</v>
      </c>
      <c r="D122" s="106">
        <v>226700</v>
      </c>
      <c r="E122" s="106">
        <v>964500</v>
      </c>
      <c r="F122" s="98">
        <f t="shared" si="2"/>
        <v>0</v>
      </c>
    </row>
    <row r="123" spans="1:6" ht="47.25">
      <c r="A123" s="103" t="s">
        <v>1530</v>
      </c>
      <c r="B123" s="104" t="s">
        <v>148</v>
      </c>
      <c r="C123" s="54" t="s">
        <v>261</v>
      </c>
      <c r="D123" s="106">
        <v>86532</v>
      </c>
      <c r="E123" s="106">
        <v>22233.42</v>
      </c>
      <c r="F123" s="98">
        <f t="shared" si="2"/>
        <v>64298.58</v>
      </c>
    </row>
    <row r="124" spans="1:6" ht="78.75">
      <c r="A124" s="103" t="s">
        <v>1546</v>
      </c>
      <c r="B124" s="104" t="s">
        <v>148</v>
      </c>
      <c r="C124" s="54" t="s">
        <v>1545</v>
      </c>
      <c r="D124" s="106">
        <v>0</v>
      </c>
      <c r="E124" s="106">
        <v>615257</v>
      </c>
      <c r="F124" s="98">
        <f>IF(OR(D124&lt;=0,D124&lt;E124,D124-E124&lt;0),0,D124-E124)</f>
        <v>0</v>
      </c>
    </row>
    <row r="125" spans="1:6" s="11" customFormat="1" ht="15.75">
      <c r="A125" s="121" t="s">
        <v>293</v>
      </c>
      <c r="B125" s="100" t="s">
        <v>148</v>
      </c>
      <c r="C125" s="55" t="s">
        <v>614</v>
      </c>
      <c r="D125" s="101">
        <f>D126+D129+D128+D127+D131+D132+D133+D134+D135+D136+D130</f>
        <v>2226603.6100000003</v>
      </c>
      <c r="E125" s="101">
        <f>E126+E129+E128+E127+E131+E132+E133+E134+E135+E136+E130</f>
        <v>5742938.2799999993</v>
      </c>
      <c r="F125" s="102">
        <f t="shared" si="2"/>
        <v>0</v>
      </c>
    </row>
    <row r="126" spans="1:6" s="11" customFormat="1" ht="15.75">
      <c r="A126" s="108" t="s">
        <v>292</v>
      </c>
      <c r="B126" s="104" t="s">
        <v>148</v>
      </c>
      <c r="C126" s="54" t="s">
        <v>1520</v>
      </c>
      <c r="D126" s="106">
        <v>0</v>
      </c>
      <c r="E126" s="106">
        <v>-56984.71</v>
      </c>
      <c r="F126" s="98">
        <f t="shared" si="2"/>
        <v>0</v>
      </c>
    </row>
    <row r="127" spans="1:6" s="11" customFormat="1" ht="15.75">
      <c r="A127" s="108" t="s">
        <v>292</v>
      </c>
      <c r="B127" s="104" t="s">
        <v>148</v>
      </c>
      <c r="C127" s="54" t="s">
        <v>1035</v>
      </c>
      <c r="D127" s="106">
        <v>0</v>
      </c>
      <c r="E127" s="106">
        <v>3733825.65</v>
      </c>
      <c r="F127" s="98">
        <f>IF(OR(D127&lt;=0,D127&lt;E127,D127-E127&lt;0),0,D127-E127)</f>
        <v>0</v>
      </c>
    </row>
    <row r="128" spans="1:6" s="11" customFormat="1" ht="20.25" customHeight="1">
      <c r="A128" s="122" t="s">
        <v>1554</v>
      </c>
      <c r="B128" s="104" t="s">
        <v>148</v>
      </c>
      <c r="C128" s="54" t="s">
        <v>1555</v>
      </c>
      <c r="D128" s="106">
        <v>14256</v>
      </c>
      <c r="E128" s="106">
        <v>0</v>
      </c>
      <c r="F128" s="98">
        <f t="shared" si="2"/>
        <v>14256</v>
      </c>
    </row>
    <row r="129" spans="1:6" s="11" customFormat="1" ht="78.75">
      <c r="A129" s="103" t="s">
        <v>1559</v>
      </c>
      <c r="B129" s="104" t="s">
        <v>148</v>
      </c>
      <c r="C129" s="54" t="s">
        <v>262</v>
      </c>
      <c r="D129" s="106">
        <v>93308.78</v>
      </c>
      <c r="E129" s="106">
        <v>80154.09</v>
      </c>
      <c r="F129" s="98">
        <f t="shared" si="2"/>
        <v>13154.690000000002</v>
      </c>
    </row>
    <row r="130" spans="1:6" s="11" customFormat="1" ht="94.5">
      <c r="A130" s="103" t="s">
        <v>1061</v>
      </c>
      <c r="B130" s="104" t="s">
        <v>148</v>
      </c>
      <c r="C130" s="54" t="s">
        <v>1060</v>
      </c>
      <c r="D130" s="106">
        <v>1601.83</v>
      </c>
      <c r="E130" s="106">
        <v>4957.25</v>
      </c>
      <c r="F130" s="98">
        <f>IF(OR(D130&lt;=0,D130&lt;E130,D130-E130&lt;0),0,D130-E130)</f>
        <v>0</v>
      </c>
    </row>
    <row r="131" spans="1:6" s="11" customFormat="1" ht="47.25">
      <c r="A131" s="103" t="s">
        <v>427</v>
      </c>
      <c r="B131" s="104" t="s">
        <v>148</v>
      </c>
      <c r="C131" s="54" t="s">
        <v>870</v>
      </c>
      <c r="D131" s="106">
        <v>11900</v>
      </c>
      <c r="E131" s="106">
        <v>11900</v>
      </c>
      <c r="F131" s="98">
        <f t="shared" ref="F131:F136" si="3">IF(OR(D131&lt;=0,D131&lt;E131,D131-E131&lt;0),0,D131-E131)</f>
        <v>0</v>
      </c>
    </row>
    <row r="132" spans="1:6" s="11" customFormat="1" ht="48.75" customHeight="1">
      <c r="A132" s="103" t="s">
        <v>771</v>
      </c>
      <c r="B132" s="104" t="s">
        <v>148</v>
      </c>
      <c r="C132" s="54" t="s">
        <v>871</v>
      </c>
      <c r="D132" s="106">
        <v>29900</v>
      </c>
      <c r="E132" s="106">
        <v>29900</v>
      </c>
      <c r="F132" s="98">
        <f t="shared" si="3"/>
        <v>0</v>
      </c>
    </row>
    <row r="133" spans="1:6" s="11" customFormat="1" ht="47.25">
      <c r="A133" s="103" t="s">
        <v>772</v>
      </c>
      <c r="B133" s="104" t="s">
        <v>148</v>
      </c>
      <c r="C133" s="54" t="s">
        <v>872</v>
      </c>
      <c r="D133" s="106">
        <v>270200</v>
      </c>
      <c r="E133" s="106">
        <v>133749</v>
      </c>
      <c r="F133" s="98">
        <f t="shared" si="3"/>
        <v>136451</v>
      </c>
    </row>
    <row r="134" spans="1:6" s="11" customFormat="1" ht="63">
      <c r="A134" s="103" t="s">
        <v>773</v>
      </c>
      <c r="B134" s="104" t="s">
        <v>148</v>
      </c>
      <c r="C134" s="54" t="s">
        <v>873</v>
      </c>
      <c r="D134" s="120">
        <f>3512600-1773863</f>
        <v>1738737</v>
      </c>
      <c r="E134" s="106">
        <v>1738737</v>
      </c>
      <c r="F134" s="98">
        <f t="shared" si="3"/>
        <v>0</v>
      </c>
    </row>
    <row r="135" spans="1:6" s="11" customFormat="1" ht="47.25">
      <c r="A135" s="103" t="s">
        <v>776</v>
      </c>
      <c r="B135" s="104" t="s">
        <v>148</v>
      </c>
      <c r="C135" s="54" t="s">
        <v>774</v>
      </c>
      <c r="D135" s="106">
        <v>25000</v>
      </c>
      <c r="E135" s="106">
        <v>25000</v>
      </c>
      <c r="F135" s="98">
        <f t="shared" si="3"/>
        <v>0</v>
      </c>
    </row>
    <row r="136" spans="1:6" s="11" customFormat="1" ht="63">
      <c r="A136" s="103" t="s">
        <v>777</v>
      </c>
      <c r="B136" s="104" t="s">
        <v>148</v>
      </c>
      <c r="C136" s="54" t="s">
        <v>775</v>
      </c>
      <c r="D136" s="106">
        <v>41700</v>
      </c>
      <c r="E136" s="106">
        <v>41700</v>
      </c>
      <c r="F136" s="98">
        <f t="shared" si="3"/>
        <v>0</v>
      </c>
    </row>
    <row r="137" spans="1:6" ht="15.75">
      <c r="A137" s="99" t="s">
        <v>671</v>
      </c>
      <c r="B137" s="100" t="s">
        <v>148</v>
      </c>
      <c r="C137" s="52" t="s">
        <v>1433</v>
      </c>
      <c r="D137" s="101">
        <f>D138+D197+D204+D210+D200</f>
        <v>1685652767.3799999</v>
      </c>
      <c r="E137" s="101">
        <f>E138+E197+E204+E210+E200</f>
        <v>1601122819.6299999</v>
      </c>
      <c r="F137" s="102">
        <f t="shared" si="2"/>
        <v>84529947.75</v>
      </c>
    </row>
    <row r="138" spans="1:6" ht="31.5">
      <c r="A138" s="99" t="s">
        <v>277</v>
      </c>
      <c r="B138" s="100" t="s">
        <v>148</v>
      </c>
      <c r="C138" s="52" t="s">
        <v>273</v>
      </c>
      <c r="D138" s="101">
        <f>D139+D143+D164+D180</f>
        <v>1679619060.8899999</v>
      </c>
      <c r="E138" s="101">
        <f>E139+E143+E164+E180</f>
        <v>1627970528.75</v>
      </c>
      <c r="F138" s="102">
        <f t="shared" si="2"/>
        <v>51648532.139999866</v>
      </c>
    </row>
    <row r="139" spans="1:6" s="11" customFormat="1" ht="15.75">
      <c r="A139" s="99" t="s">
        <v>537</v>
      </c>
      <c r="B139" s="100" t="s">
        <v>148</v>
      </c>
      <c r="C139" s="55" t="s">
        <v>1434</v>
      </c>
      <c r="D139" s="101">
        <f>D140+D141+D142</f>
        <v>488604000</v>
      </c>
      <c r="E139" s="101">
        <f>E140+E141+E142</f>
        <v>489289474</v>
      </c>
      <c r="F139" s="102">
        <f t="shared" si="2"/>
        <v>0</v>
      </c>
    </row>
    <row r="140" spans="1:6" s="11" customFormat="1" ht="33" customHeight="1">
      <c r="A140" s="103" t="s">
        <v>1427</v>
      </c>
      <c r="B140" s="104" t="s">
        <v>148</v>
      </c>
      <c r="C140" s="54" t="s">
        <v>1435</v>
      </c>
      <c r="D140" s="106">
        <v>192476000</v>
      </c>
      <c r="E140" s="106">
        <v>192476000</v>
      </c>
      <c r="F140" s="98">
        <f t="shared" si="2"/>
        <v>0</v>
      </c>
    </row>
    <row r="141" spans="1:6" s="11" customFormat="1" ht="31.5" customHeight="1">
      <c r="A141" s="103" t="s">
        <v>586</v>
      </c>
      <c r="B141" s="104" t="s">
        <v>148</v>
      </c>
      <c r="C141" s="54" t="s">
        <v>1429</v>
      </c>
      <c r="D141" s="106">
        <v>296128000</v>
      </c>
      <c r="E141" s="106">
        <v>296128000</v>
      </c>
      <c r="F141" s="98">
        <f t="shared" si="2"/>
        <v>0</v>
      </c>
    </row>
    <row r="142" spans="1:6" s="11" customFormat="1" ht="31.5" customHeight="1">
      <c r="A142" s="103" t="s">
        <v>543</v>
      </c>
      <c r="B142" s="104" t="s">
        <v>148</v>
      </c>
      <c r="C142" s="54" t="s">
        <v>542</v>
      </c>
      <c r="D142" s="106">
        <v>0</v>
      </c>
      <c r="E142" s="106">
        <v>685474</v>
      </c>
      <c r="F142" s="98">
        <f>IF(OR(D142&lt;=0,D142&lt;E142,D142-E142&lt;0),0,D142-E142)</f>
        <v>0</v>
      </c>
    </row>
    <row r="143" spans="1:6" ht="31.5">
      <c r="A143" s="99" t="s">
        <v>138</v>
      </c>
      <c r="B143" s="100" t="s">
        <v>148</v>
      </c>
      <c r="C143" s="55" t="s">
        <v>1430</v>
      </c>
      <c r="D143" s="101">
        <f>D153+D154+D146+D147+D152+D158+D159+D157+D150+D156+D144+D145+D148+D149+D151+D162+D160+D161+D155+D163</f>
        <v>302606424.85000002</v>
      </c>
      <c r="E143" s="101">
        <f>E153+E154+E146+E147+E152+E158+E159+E157+E150+E156+E151+E162+E144+E145+E160+E148+E149+E161+E155+E163</f>
        <v>258158652.10999998</v>
      </c>
      <c r="F143" s="102">
        <f t="shared" si="2"/>
        <v>44447772.740000039</v>
      </c>
    </row>
    <row r="144" spans="1:6" ht="31.5">
      <c r="A144" s="103" t="s">
        <v>1503</v>
      </c>
      <c r="B144" s="104" t="s">
        <v>148</v>
      </c>
      <c r="C144" s="54" t="s">
        <v>1504</v>
      </c>
      <c r="D144" s="106">
        <v>50000000</v>
      </c>
      <c r="E144" s="106">
        <v>50000000</v>
      </c>
      <c r="F144" s="98">
        <f>IF(OR(D144&lt;=0,D144&lt;E144,D144-E144&lt;0),0,D144-E144)</f>
        <v>0</v>
      </c>
    </row>
    <row r="145" spans="1:12" ht="78.75">
      <c r="A145" s="103" t="s">
        <v>1505</v>
      </c>
      <c r="B145" s="104" t="s">
        <v>148</v>
      </c>
      <c r="C145" s="54" t="s">
        <v>1506</v>
      </c>
      <c r="D145" s="106">
        <v>73951400</v>
      </c>
      <c r="E145" s="106">
        <v>73951400</v>
      </c>
      <c r="F145" s="98">
        <f>IF(OR(D145&lt;=0,D145&lt;E145,D145-E145&lt;0),0,D145-E145)</f>
        <v>0</v>
      </c>
    </row>
    <row r="146" spans="1:12" ht="94.5">
      <c r="A146" s="109" t="s">
        <v>203</v>
      </c>
      <c r="B146" s="104" t="s">
        <v>148</v>
      </c>
      <c r="C146" s="54" t="s">
        <v>1431</v>
      </c>
      <c r="D146" s="106">
        <v>55365636.939999998</v>
      </c>
      <c r="E146" s="106">
        <v>23787864.199999999</v>
      </c>
      <c r="F146" s="98">
        <f t="shared" si="2"/>
        <v>31577772.739999998</v>
      </c>
      <c r="G146" s="26"/>
      <c r="H146" s="27"/>
      <c r="I146" s="28"/>
      <c r="J146" s="29"/>
      <c r="K146" s="29"/>
      <c r="L146" s="29"/>
    </row>
    <row r="147" spans="1:12" ht="63">
      <c r="A147" s="109" t="s">
        <v>1507</v>
      </c>
      <c r="B147" s="104" t="s">
        <v>148</v>
      </c>
      <c r="C147" s="54" t="s">
        <v>1508</v>
      </c>
      <c r="D147" s="106">
        <v>22004000</v>
      </c>
      <c r="E147" s="106">
        <v>16297000</v>
      </c>
      <c r="F147" s="98">
        <f t="shared" si="2"/>
        <v>5707000</v>
      </c>
    </row>
    <row r="148" spans="1:12" ht="78.75">
      <c r="A148" s="109" t="s">
        <v>991</v>
      </c>
      <c r="B148" s="104" t="s">
        <v>148</v>
      </c>
      <c r="C148" s="54" t="s">
        <v>1432</v>
      </c>
      <c r="D148" s="106">
        <v>1534700.92</v>
      </c>
      <c r="E148" s="106">
        <v>1534700.92</v>
      </c>
      <c r="F148" s="98">
        <f>IF(OR(D148&lt;=0,D148&lt;E148,D148-E148&lt;0),0,D148-E148)</f>
        <v>0</v>
      </c>
    </row>
    <row r="149" spans="1:12" ht="47.25">
      <c r="A149" s="109" t="s">
        <v>1509</v>
      </c>
      <c r="B149" s="104" t="s">
        <v>148</v>
      </c>
      <c r="C149" s="54" t="s">
        <v>1510</v>
      </c>
      <c r="D149" s="106">
        <v>14931000</v>
      </c>
      <c r="E149" s="106">
        <v>11059000</v>
      </c>
      <c r="F149" s="98">
        <f>IF(OR(D149&lt;=0,D149&lt;E149,D149-E149&lt;0),0,D149-E149)</f>
        <v>3872000</v>
      </c>
    </row>
    <row r="150" spans="1:12" ht="31.5">
      <c r="A150" s="109" t="s">
        <v>623</v>
      </c>
      <c r="B150" s="104" t="s">
        <v>148</v>
      </c>
      <c r="C150" s="54" t="s">
        <v>658</v>
      </c>
      <c r="D150" s="106">
        <v>220400</v>
      </c>
      <c r="E150" s="106">
        <v>220400</v>
      </c>
      <c r="F150" s="98">
        <f t="shared" si="2"/>
        <v>0</v>
      </c>
    </row>
    <row r="151" spans="1:12" ht="31.5">
      <c r="A151" s="109" t="s">
        <v>1532</v>
      </c>
      <c r="B151" s="104" t="s">
        <v>148</v>
      </c>
      <c r="C151" s="54" t="s">
        <v>1531</v>
      </c>
      <c r="D151" s="106">
        <v>1821556.99</v>
      </c>
      <c r="E151" s="106">
        <v>1821556.99</v>
      </c>
      <c r="F151" s="98">
        <f>IF(OR(D151&lt;=0,D151&lt;E151,D151-E151&lt;0),0,D151-E151)</f>
        <v>0</v>
      </c>
    </row>
    <row r="152" spans="1:12" ht="15.75">
      <c r="A152" s="109" t="s">
        <v>1075</v>
      </c>
      <c r="B152" s="104" t="s">
        <v>148</v>
      </c>
      <c r="C152" s="54" t="s">
        <v>705</v>
      </c>
      <c r="D152" s="106">
        <v>93000</v>
      </c>
      <c r="E152" s="106">
        <v>93000</v>
      </c>
      <c r="F152" s="98">
        <f t="shared" si="2"/>
        <v>0</v>
      </c>
    </row>
    <row r="153" spans="1:12" ht="47.25">
      <c r="A153" s="109" t="s">
        <v>1096</v>
      </c>
      <c r="B153" s="104" t="s">
        <v>148</v>
      </c>
      <c r="C153" s="54" t="s">
        <v>706</v>
      </c>
      <c r="D153" s="105">
        <v>37254000</v>
      </c>
      <c r="E153" s="106">
        <v>37254000</v>
      </c>
      <c r="F153" s="98">
        <f t="shared" si="2"/>
        <v>0</v>
      </c>
    </row>
    <row r="154" spans="1:12" ht="48" customHeight="1">
      <c r="A154" s="109" t="s">
        <v>461</v>
      </c>
      <c r="B154" s="104" t="s">
        <v>148</v>
      </c>
      <c r="C154" s="54" t="s">
        <v>462</v>
      </c>
      <c r="D154" s="105">
        <v>14987000</v>
      </c>
      <c r="E154" s="106">
        <v>14987000</v>
      </c>
      <c r="F154" s="98">
        <f t="shared" si="2"/>
        <v>0</v>
      </c>
    </row>
    <row r="155" spans="1:12" ht="48" customHeight="1">
      <c r="A155" s="109" t="s">
        <v>1052</v>
      </c>
      <c r="B155" s="104" t="s">
        <v>148</v>
      </c>
      <c r="C155" s="54" t="s">
        <v>745</v>
      </c>
      <c r="D155" s="105">
        <v>3291000</v>
      </c>
      <c r="E155" s="106">
        <v>0</v>
      </c>
      <c r="F155" s="98">
        <f>IF(OR(D155&lt;=0,D155&lt;E155,D155-E155&lt;0),0,D155-E155)</f>
        <v>3291000</v>
      </c>
    </row>
    <row r="156" spans="1:12" ht="36" customHeight="1">
      <c r="A156" s="109" t="s">
        <v>463</v>
      </c>
      <c r="B156" s="104" t="s">
        <v>148</v>
      </c>
      <c r="C156" s="54" t="s">
        <v>464</v>
      </c>
      <c r="D156" s="105">
        <v>87100</v>
      </c>
      <c r="E156" s="106">
        <v>87100</v>
      </c>
      <c r="F156" s="98">
        <f t="shared" si="2"/>
        <v>0</v>
      </c>
    </row>
    <row r="157" spans="1:12" s="33" customFormat="1" ht="47.25">
      <c r="A157" s="109" t="s">
        <v>465</v>
      </c>
      <c r="B157" s="104" t="s">
        <v>148</v>
      </c>
      <c r="C157" s="54" t="s">
        <v>466</v>
      </c>
      <c r="D157" s="105">
        <v>244800</v>
      </c>
      <c r="E157" s="106">
        <v>244800</v>
      </c>
      <c r="F157" s="98">
        <f t="shared" si="2"/>
        <v>0</v>
      </c>
    </row>
    <row r="158" spans="1:12" ht="30.75" customHeight="1">
      <c r="A158" s="122" t="s">
        <v>467</v>
      </c>
      <c r="B158" s="104" t="s">
        <v>148</v>
      </c>
      <c r="C158" s="54" t="s">
        <v>468</v>
      </c>
      <c r="D158" s="105">
        <v>105100</v>
      </c>
      <c r="E158" s="106">
        <v>105100</v>
      </c>
      <c r="F158" s="98">
        <f t="shared" ref="F158:F220" si="4">IF(OR(D158&lt;=0,D158&lt;E158,D158-E158&lt;0),0,D158-E158)</f>
        <v>0</v>
      </c>
    </row>
    <row r="159" spans="1:12" ht="47.25">
      <c r="A159" s="122" t="s">
        <v>1201</v>
      </c>
      <c r="B159" s="104" t="s">
        <v>148</v>
      </c>
      <c r="C159" s="54" t="s">
        <v>1202</v>
      </c>
      <c r="D159" s="106">
        <v>91900</v>
      </c>
      <c r="E159" s="106">
        <v>91900</v>
      </c>
      <c r="F159" s="98">
        <f t="shared" si="4"/>
        <v>0</v>
      </c>
    </row>
    <row r="160" spans="1:12" ht="31.5">
      <c r="A160" s="122" t="s">
        <v>297</v>
      </c>
      <c r="B160" s="104" t="s">
        <v>148</v>
      </c>
      <c r="C160" s="54" t="s">
        <v>299</v>
      </c>
      <c r="D160" s="106">
        <v>1080800</v>
      </c>
      <c r="E160" s="106">
        <v>1080800</v>
      </c>
      <c r="F160" s="98">
        <f>IF(OR(D160&lt;=0,D160&lt;E160,D160-E160&lt;0),0,D160-E160)</f>
        <v>0</v>
      </c>
    </row>
    <row r="161" spans="1:6" ht="31.5">
      <c r="A161" s="122" t="s">
        <v>298</v>
      </c>
      <c r="B161" s="104" t="s">
        <v>148</v>
      </c>
      <c r="C161" s="54" t="s">
        <v>300</v>
      </c>
      <c r="D161" s="106">
        <v>35800</v>
      </c>
      <c r="E161" s="106">
        <v>35800</v>
      </c>
      <c r="F161" s="98">
        <f>IF(OR(D161&lt;=0,D161&lt;E161,D161-E161&lt;0),0,D161-E161)</f>
        <v>0</v>
      </c>
    </row>
    <row r="162" spans="1:6" ht="78.75">
      <c r="A162" s="122" t="s">
        <v>1534</v>
      </c>
      <c r="B162" s="104" t="s">
        <v>148</v>
      </c>
      <c r="C162" s="54" t="s">
        <v>1533</v>
      </c>
      <c r="D162" s="106">
        <v>9885230</v>
      </c>
      <c r="E162" s="106">
        <v>9885230</v>
      </c>
      <c r="F162" s="98">
        <f>IF(OR(D162&lt;=0,D162&lt;E162,D162-E162&lt;0),0,D162-E162)</f>
        <v>0</v>
      </c>
    </row>
    <row r="163" spans="1:6" ht="94.5">
      <c r="A163" s="122" t="s">
        <v>56</v>
      </c>
      <c r="B163" s="104" t="s">
        <v>148</v>
      </c>
      <c r="C163" s="54" t="s">
        <v>746</v>
      </c>
      <c r="D163" s="106">
        <v>15622000</v>
      </c>
      <c r="E163" s="106">
        <v>15622000</v>
      </c>
      <c r="F163" s="98">
        <f>IF(OR(D163&lt;=0,D163&lt;E163,D163-E163&lt;0),0,D163-E163)</f>
        <v>0</v>
      </c>
    </row>
    <row r="164" spans="1:6" ht="15.75">
      <c r="A164" s="99" t="s">
        <v>864</v>
      </c>
      <c r="B164" s="100" t="s">
        <v>148</v>
      </c>
      <c r="C164" s="55" t="s">
        <v>1016</v>
      </c>
      <c r="D164" s="101">
        <f>D165+D166+D167+D168+D169+D171+D174+D175+D176+D178+D179+D172+D177+D170+D173</f>
        <v>791769100</v>
      </c>
      <c r="E164" s="101">
        <f>E165+E166+E167+E168+E169+E171+E174+E175+E176+E178+E179+E172+E177+E170+E173</f>
        <v>788738346.18000007</v>
      </c>
      <c r="F164" s="102">
        <f t="shared" si="4"/>
        <v>3030753.8199999332</v>
      </c>
    </row>
    <row r="165" spans="1:6" ht="31.5">
      <c r="A165" s="103" t="s">
        <v>761</v>
      </c>
      <c r="B165" s="104" t="s">
        <v>148</v>
      </c>
      <c r="C165" s="54" t="s">
        <v>1017</v>
      </c>
      <c r="D165" s="105">
        <v>11907700</v>
      </c>
      <c r="E165" s="106">
        <v>9045500</v>
      </c>
      <c r="F165" s="98">
        <f t="shared" si="4"/>
        <v>2862200</v>
      </c>
    </row>
    <row r="166" spans="1:6" ht="78.75">
      <c r="A166" s="103" t="s">
        <v>1030</v>
      </c>
      <c r="B166" s="104" t="s">
        <v>148</v>
      </c>
      <c r="C166" s="54" t="s">
        <v>852</v>
      </c>
      <c r="D166" s="105">
        <v>85900000</v>
      </c>
      <c r="E166" s="105">
        <v>85900000</v>
      </c>
      <c r="F166" s="98">
        <f t="shared" si="4"/>
        <v>0</v>
      </c>
    </row>
    <row r="167" spans="1:6" ht="78.75">
      <c r="A167" s="103" t="s">
        <v>1077</v>
      </c>
      <c r="B167" s="104" t="s">
        <v>148</v>
      </c>
      <c r="C167" s="54" t="s">
        <v>568</v>
      </c>
      <c r="D167" s="105">
        <v>274000</v>
      </c>
      <c r="E167" s="105">
        <v>274000</v>
      </c>
      <c r="F167" s="98">
        <f t="shared" si="4"/>
        <v>0</v>
      </c>
    </row>
    <row r="168" spans="1:6" ht="94.5">
      <c r="A168" s="103" t="s">
        <v>1031</v>
      </c>
      <c r="B168" s="104" t="s">
        <v>148</v>
      </c>
      <c r="C168" s="54" t="s">
        <v>569</v>
      </c>
      <c r="D168" s="105">
        <v>200</v>
      </c>
      <c r="E168" s="105">
        <v>200</v>
      </c>
      <c r="F168" s="98">
        <f t="shared" si="4"/>
        <v>0</v>
      </c>
    </row>
    <row r="169" spans="1:6" ht="61.5" customHeight="1">
      <c r="A169" s="103" t="s">
        <v>1601</v>
      </c>
      <c r="B169" s="104" t="s">
        <v>148</v>
      </c>
      <c r="C169" s="54" t="s">
        <v>570</v>
      </c>
      <c r="D169" s="105">
        <v>120900</v>
      </c>
      <c r="E169" s="105">
        <v>120900</v>
      </c>
      <c r="F169" s="98">
        <f t="shared" si="4"/>
        <v>0</v>
      </c>
    </row>
    <row r="170" spans="1:6" ht="94.5">
      <c r="A170" s="103" t="s">
        <v>1602</v>
      </c>
      <c r="B170" s="104" t="s">
        <v>148</v>
      </c>
      <c r="C170" s="54" t="s">
        <v>571</v>
      </c>
      <c r="D170" s="105">
        <v>4977200</v>
      </c>
      <c r="E170" s="105">
        <v>4977200</v>
      </c>
      <c r="F170" s="98">
        <f t="shared" si="4"/>
        <v>0</v>
      </c>
    </row>
    <row r="171" spans="1:6" ht="78.75">
      <c r="A171" s="103" t="s">
        <v>1032</v>
      </c>
      <c r="B171" s="104" t="s">
        <v>148</v>
      </c>
      <c r="C171" s="54" t="s">
        <v>572</v>
      </c>
      <c r="D171" s="105">
        <v>2843500</v>
      </c>
      <c r="E171" s="105">
        <v>2843500</v>
      </c>
      <c r="F171" s="98">
        <f t="shared" si="4"/>
        <v>0</v>
      </c>
    </row>
    <row r="172" spans="1:6" ht="110.25">
      <c r="A172" s="103" t="s">
        <v>565</v>
      </c>
      <c r="B172" s="104" t="s">
        <v>148</v>
      </c>
      <c r="C172" s="54" t="s">
        <v>573</v>
      </c>
      <c r="D172" s="105">
        <v>1804200</v>
      </c>
      <c r="E172" s="106">
        <v>1804200</v>
      </c>
      <c r="F172" s="98">
        <f t="shared" si="4"/>
        <v>0</v>
      </c>
    </row>
    <row r="173" spans="1:6" ht="78.75">
      <c r="A173" s="103" t="s">
        <v>452</v>
      </c>
      <c r="B173" s="104" t="s">
        <v>148</v>
      </c>
      <c r="C173" s="54" t="s">
        <v>574</v>
      </c>
      <c r="D173" s="105">
        <v>185600</v>
      </c>
      <c r="E173" s="106">
        <v>185600</v>
      </c>
      <c r="F173" s="98">
        <f t="shared" si="4"/>
        <v>0</v>
      </c>
    </row>
    <row r="174" spans="1:6" ht="47.25" customHeight="1">
      <c r="A174" s="103" t="s">
        <v>1080</v>
      </c>
      <c r="B174" s="104" t="s">
        <v>148</v>
      </c>
      <c r="C174" s="54" t="s">
        <v>576</v>
      </c>
      <c r="D174" s="105">
        <v>8900</v>
      </c>
      <c r="E174" s="106">
        <v>8900</v>
      </c>
      <c r="F174" s="98">
        <f t="shared" si="4"/>
        <v>0</v>
      </c>
    </row>
    <row r="175" spans="1:6" ht="45" customHeight="1">
      <c r="A175" s="103" t="s">
        <v>399</v>
      </c>
      <c r="B175" s="104" t="s">
        <v>148</v>
      </c>
      <c r="C175" s="54" t="s">
        <v>575</v>
      </c>
      <c r="D175" s="105">
        <v>3228800</v>
      </c>
      <c r="E175" s="105">
        <v>3228800</v>
      </c>
      <c r="F175" s="98">
        <f t="shared" si="4"/>
        <v>0</v>
      </c>
    </row>
    <row r="176" spans="1:6" ht="29.25" customHeight="1">
      <c r="A176" s="103" t="s">
        <v>636</v>
      </c>
      <c r="B176" s="104" t="s">
        <v>148</v>
      </c>
      <c r="C176" s="54" t="s">
        <v>577</v>
      </c>
      <c r="D176" s="105">
        <v>27291100</v>
      </c>
      <c r="E176" s="105">
        <v>27122546.18</v>
      </c>
      <c r="F176" s="98">
        <f t="shared" si="4"/>
        <v>168553.8200000003</v>
      </c>
    </row>
    <row r="177" spans="1:6" ht="47.25">
      <c r="A177" s="103" t="s">
        <v>69</v>
      </c>
      <c r="B177" s="104" t="s">
        <v>148</v>
      </c>
      <c r="C177" s="54" t="s">
        <v>578</v>
      </c>
      <c r="D177" s="105">
        <v>266900</v>
      </c>
      <c r="E177" s="105">
        <v>266900</v>
      </c>
      <c r="F177" s="98">
        <f t="shared" si="4"/>
        <v>0</v>
      </c>
    </row>
    <row r="178" spans="1:6" ht="94.5">
      <c r="A178" s="103" t="s">
        <v>1087</v>
      </c>
      <c r="B178" s="104" t="s">
        <v>148</v>
      </c>
      <c r="C178" s="54" t="s">
        <v>579</v>
      </c>
      <c r="D178" s="106">
        <v>362343200</v>
      </c>
      <c r="E178" s="105">
        <v>362343200</v>
      </c>
      <c r="F178" s="98">
        <f t="shared" si="4"/>
        <v>0</v>
      </c>
    </row>
    <row r="179" spans="1:6" ht="63">
      <c r="A179" s="103" t="s">
        <v>834</v>
      </c>
      <c r="B179" s="104" t="s">
        <v>148</v>
      </c>
      <c r="C179" s="54" t="s">
        <v>580</v>
      </c>
      <c r="D179" s="105">
        <v>290616900</v>
      </c>
      <c r="E179" s="105">
        <v>290616900</v>
      </c>
      <c r="F179" s="98">
        <f t="shared" si="4"/>
        <v>0</v>
      </c>
    </row>
    <row r="180" spans="1:6" ht="15.75">
      <c r="A180" s="99" t="s">
        <v>596</v>
      </c>
      <c r="B180" s="100" t="s">
        <v>148</v>
      </c>
      <c r="C180" s="52" t="s">
        <v>581</v>
      </c>
      <c r="D180" s="107">
        <f>D183+D184+D185+D186+D182+D188+D191+D189+D193+D192+D194+D187+D181+D195+D196+D190</f>
        <v>96639536.039999992</v>
      </c>
      <c r="E180" s="107">
        <f>E183+E184+E185+E186+E182+E188+E191+E189+E193+E192+E194+E187+E181+E195+E196+E190</f>
        <v>91784056.459999993</v>
      </c>
      <c r="F180" s="102">
        <f t="shared" si="4"/>
        <v>4855479.5799999982</v>
      </c>
    </row>
    <row r="181" spans="1:6" ht="126">
      <c r="A181" s="103" t="s">
        <v>188</v>
      </c>
      <c r="B181" s="104" t="s">
        <v>148</v>
      </c>
      <c r="C181" s="54" t="s">
        <v>0</v>
      </c>
      <c r="D181" s="105">
        <v>209600</v>
      </c>
      <c r="E181" s="105">
        <v>209600</v>
      </c>
      <c r="F181" s="98">
        <f>IF(OR(D181&lt;=0,D181&lt;E181,D181-E181&lt;0),0,D181-E181)</f>
        <v>0</v>
      </c>
    </row>
    <row r="182" spans="1:6" ht="63">
      <c r="A182" s="103" t="s">
        <v>1535</v>
      </c>
      <c r="B182" s="104" t="s">
        <v>148</v>
      </c>
      <c r="C182" s="54" t="s">
        <v>1536</v>
      </c>
      <c r="D182" s="105">
        <v>2369949.88</v>
      </c>
      <c r="E182" s="105">
        <v>2369949.88</v>
      </c>
      <c r="F182" s="98">
        <f>IF(OR(D182&lt;=0,D182&lt;E182,D182-E182&lt;0),0,D182-E182)</f>
        <v>0</v>
      </c>
    </row>
    <row r="183" spans="1:6" ht="110.25">
      <c r="A183" s="103" t="s">
        <v>114</v>
      </c>
      <c r="B183" s="104" t="s">
        <v>148</v>
      </c>
      <c r="C183" s="54" t="s">
        <v>582</v>
      </c>
      <c r="D183" s="105">
        <v>32985500</v>
      </c>
      <c r="E183" s="105">
        <v>32985500</v>
      </c>
      <c r="F183" s="98">
        <f t="shared" si="4"/>
        <v>0</v>
      </c>
    </row>
    <row r="184" spans="1:6" ht="63">
      <c r="A184" s="103" t="s">
        <v>566</v>
      </c>
      <c r="B184" s="104" t="s">
        <v>148</v>
      </c>
      <c r="C184" s="54" t="s">
        <v>583</v>
      </c>
      <c r="D184" s="105">
        <v>23939000</v>
      </c>
      <c r="E184" s="105">
        <v>23939000</v>
      </c>
      <c r="F184" s="98">
        <f t="shared" si="4"/>
        <v>0</v>
      </c>
    </row>
    <row r="185" spans="1:6" ht="63">
      <c r="A185" s="103" t="s">
        <v>200</v>
      </c>
      <c r="B185" s="104" t="s">
        <v>148</v>
      </c>
      <c r="C185" s="54" t="s">
        <v>201</v>
      </c>
      <c r="D185" s="105">
        <v>250000</v>
      </c>
      <c r="E185" s="105">
        <v>250000</v>
      </c>
      <c r="F185" s="98">
        <f t="shared" si="4"/>
        <v>0</v>
      </c>
    </row>
    <row r="186" spans="1:6" ht="110.25">
      <c r="A186" s="103" t="s">
        <v>615</v>
      </c>
      <c r="B186" s="104" t="s">
        <v>148</v>
      </c>
      <c r="C186" s="54" t="s">
        <v>616</v>
      </c>
      <c r="D186" s="105">
        <v>5125000</v>
      </c>
      <c r="E186" s="105">
        <v>5125000</v>
      </c>
      <c r="F186" s="98">
        <f t="shared" si="4"/>
        <v>0</v>
      </c>
    </row>
    <row r="187" spans="1:6" ht="94.5">
      <c r="A187" s="103" t="s">
        <v>189</v>
      </c>
      <c r="B187" s="104" t="s">
        <v>148</v>
      </c>
      <c r="C187" s="54" t="s">
        <v>548</v>
      </c>
      <c r="D187" s="105">
        <v>1500000</v>
      </c>
      <c r="E187" s="105">
        <v>1500000</v>
      </c>
      <c r="F187" s="98">
        <f>IF(OR(D187&lt;=0,D187&lt;E187,D187-E187&lt;0),0,D187-E187)</f>
        <v>0</v>
      </c>
    </row>
    <row r="188" spans="1:6" ht="63">
      <c r="A188" s="103" t="s">
        <v>874</v>
      </c>
      <c r="B188" s="104" t="s">
        <v>148</v>
      </c>
      <c r="C188" s="54" t="s">
        <v>875</v>
      </c>
      <c r="D188" s="105">
        <v>3563500</v>
      </c>
      <c r="E188" s="105">
        <v>3563500</v>
      </c>
      <c r="F188" s="98">
        <f t="shared" ref="F188:F202" si="5">IF(OR(D188&lt;=0,D188&lt;E188,D188-E188&lt;0),0,D188-E188)</f>
        <v>0</v>
      </c>
    </row>
    <row r="189" spans="1:6" ht="78.75">
      <c r="A189" s="103" t="s">
        <v>58</v>
      </c>
      <c r="B189" s="104" t="s">
        <v>148</v>
      </c>
      <c r="C189" s="54" t="s">
        <v>57</v>
      </c>
      <c r="D189" s="105">
        <v>8061000</v>
      </c>
      <c r="E189" s="105">
        <v>8061000</v>
      </c>
      <c r="F189" s="98">
        <f>IF(OR(D189&lt;=0,D189&lt;E189,D189-E189&lt;0),0,D189-E189)</f>
        <v>0</v>
      </c>
    </row>
    <row r="190" spans="1:6" ht="63">
      <c r="A190" s="103" t="s">
        <v>190</v>
      </c>
      <c r="B190" s="104" t="s">
        <v>148</v>
      </c>
      <c r="C190" s="54" t="s">
        <v>191</v>
      </c>
      <c r="D190" s="105">
        <v>55000</v>
      </c>
      <c r="E190" s="105">
        <v>55000</v>
      </c>
      <c r="F190" s="98">
        <f>IF(OR(D190&lt;=0,D190&lt;E190,D190-E190&lt;0),0,D190-E190)</f>
        <v>0</v>
      </c>
    </row>
    <row r="191" spans="1:6" ht="126">
      <c r="A191" s="103" t="s">
        <v>783</v>
      </c>
      <c r="B191" s="104" t="s">
        <v>148</v>
      </c>
      <c r="C191" s="54" t="s">
        <v>782</v>
      </c>
      <c r="D191" s="105">
        <v>0</v>
      </c>
      <c r="E191" s="105">
        <v>366720.42</v>
      </c>
      <c r="F191" s="98">
        <f t="shared" si="5"/>
        <v>0</v>
      </c>
    </row>
    <row r="192" spans="1:6" ht="78.75">
      <c r="A192" s="103" t="s">
        <v>1054</v>
      </c>
      <c r="B192" s="104" t="s">
        <v>148</v>
      </c>
      <c r="C192" s="54" t="s">
        <v>1053</v>
      </c>
      <c r="D192" s="105">
        <v>9499898.1600000001</v>
      </c>
      <c r="E192" s="105">
        <v>9499898.1600000001</v>
      </c>
      <c r="F192" s="98">
        <f>IF(OR(D192&lt;=0,D192&lt;E192,D192-E192&lt;0),0,D192-E192)</f>
        <v>0</v>
      </c>
    </row>
    <row r="193" spans="1:7" ht="78.75">
      <c r="A193" s="103" t="s">
        <v>60</v>
      </c>
      <c r="B193" s="104" t="s">
        <v>148</v>
      </c>
      <c r="C193" s="54" t="s">
        <v>59</v>
      </c>
      <c r="D193" s="105">
        <v>138888</v>
      </c>
      <c r="E193" s="105">
        <v>138888</v>
      </c>
      <c r="F193" s="98">
        <f>IF(OR(D193&lt;=0,D193&lt;E193,D193-E193&lt;0),0,D193-E193)</f>
        <v>0</v>
      </c>
    </row>
    <row r="194" spans="1:7" ht="78.75">
      <c r="A194" s="103" t="s">
        <v>1056</v>
      </c>
      <c r="B194" s="104" t="s">
        <v>148</v>
      </c>
      <c r="C194" s="54" t="s">
        <v>1055</v>
      </c>
      <c r="D194" s="105">
        <v>8822200</v>
      </c>
      <c r="E194" s="105">
        <v>3600000</v>
      </c>
      <c r="F194" s="98">
        <f>IF(OR(D194&lt;=0,D194&lt;E194,D194-E194&lt;0),0,D194-E194)</f>
        <v>5222200</v>
      </c>
    </row>
    <row r="195" spans="1:7" ht="63">
      <c r="A195" s="103" t="s">
        <v>2</v>
      </c>
      <c r="B195" s="104" t="s">
        <v>148</v>
      </c>
      <c r="C195" s="54" t="s">
        <v>1</v>
      </c>
      <c r="D195" s="105">
        <v>60000</v>
      </c>
      <c r="E195" s="105">
        <v>60000</v>
      </c>
      <c r="F195" s="98">
        <f>IF(OR(D195&lt;=0,D195&lt;E195,D195-E195&lt;0),0,D195-E195)</f>
        <v>0</v>
      </c>
    </row>
    <row r="196" spans="1:7" ht="63">
      <c r="A196" s="103" t="s">
        <v>192</v>
      </c>
      <c r="B196" s="104" t="s">
        <v>148</v>
      </c>
      <c r="C196" s="54" t="s">
        <v>3</v>
      </c>
      <c r="D196" s="105">
        <v>60000</v>
      </c>
      <c r="E196" s="105">
        <v>60000</v>
      </c>
      <c r="F196" s="98">
        <f>IF(OR(D196&lt;=0,D196&lt;E196,D196-E196&lt;0),0,D196-E196)</f>
        <v>0</v>
      </c>
    </row>
    <row r="197" spans="1:7" ht="31.5">
      <c r="A197" s="99" t="s">
        <v>747</v>
      </c>
      <c r="B197" s="100" t="s">
        <v>148</v>
      </c>
      <c r="C197" s="55" t="s">
        <v>1047</v>
      </c>
      <c r="D197" s="107">
        <f>D198</f>
        <v>336013.34</v>
      </c>
      <c r="E197" s="107">
        <f>E198</f>
        <v>336013.34</v>
      </c>
      <c r="F197" s="102">
        <f t="shared" si="5"/>
        <v>0</v>
      </c>
    </row>
    <row r="198" spans="1:7" ht="31.5">
      <c r="A198" s="99" t="s">
        <v>1050</v>
      </c>
      <c r="B198" s="100" t="s">
        <v>148</v>
      </c>
      <c r="C198" s="55" t="s">
        <v>1049</v>
      </c>
      <c r="D198" s="107">
        <f>D199</f>
        <v>336013.34</v>
      </c>
      <c r="E198" s="107">
        <f>E199</f>
        <v>336013.34</v>
      </c>
      <c r="F198" s="102">
        <f t="shared" si="5"/>
        <v>0</v>
      </c>
    </row>
    <row r="199" spans="1:7" ht="31.5">
      <c r="A199" s="103" t="s">
        <v>1048</v>
      </c>
      <c r="B199" s="104" t="s">
        <v>148</v>
      </c>
      <c r="C199" s="54" t="s">
        <v>1046</v>
      </c>
      <c r="D199" s="105">
        <v>336013.34</v>
      </c>
      <c r="E199" s="105">
        <v>336013.34</v>
      </c>
      <c r="F199" s="98">
        <f t="shared" si="5"/>
        <v>0</v>
      </c>
    </row>
    <row r="200" spans="1:7" ht="15.75">
      <c r="A200" s="123" t="s">
        <v>778</v>
      </c>
      <c r="B200" s="100" t="s">
        <v>148</v>
      </c>
      <c r="C200" s="55" t="s">
        <v>193</v>
      </c>
      <c r="D200" s="107">
        <f>D201</f>
        <v>5668593.1500000004</v>
      </c>
      <c r="E200" s="107">
        <f>E201</f>
        <v>3635130.66</v>
      </c>
      <c r="F200" s="102">
        <f t="shared" si="5"/>
        <v>2033462.4900000002</v>
      </c>
    </row>
    <row r="201" spans="1:7" ht="15.75">
      <c r="A201" s="123" t="s">
        <v>779</v>
      </c>
      <c r="B201" s="100" t="s">
        <v>148</v>
      </c>
      <c r="C201" s="55" t="s">
        <v>780</v>
      </c>
      <c r="D201" s="107">
        <f>D202+D203</f>
        <v>5668593.1500000004</v>
      </c>
      <c r="E201" s="107">
        <f>E202+E203</f>
        <v>3635130.66</v>
      </c>
      <c r="F201" s="102">
        <f t="shared" si="5"/>
        <v>2033462.4900000002</v>
      </c>
    </row>
    <row r="202" spans="1:7" ht="15.75">
      <c r="A202" s="103" t="s">
        <v>779</v>
      </c>
      <c r="B202" s="104" t="s">
        <v>148</v>
      </c>
      <c r="C202" s="54" t="s">
        <v>781</v>
      </c>
      <c r="D202" s="105">
        <v>3894730.15</v>
      </c>
      <c r="E202" s="105">
        <v>1861267.66</v>
      </c>
      <c r="F202" s="98">
        <f t="shared" si="5"/>
        <v>2033462.49</v>
      </c>
    </row>
    <row r="203" spans="1:7" ht="15.75">
      <c r="A203" s="103" t="s">
        <v>779</v>
      </c>
      <c r="B203" s="104" t="s">
        <v>148</v>
      </c>
      <c r="C203" s="54" t="s">
        <v>194</v>
      </c>
      <c r="D203" s="105">
        <v>1773863</v>
      </c>
      <c r="E203" s="105">
        <v>1773863</v>
      </c>
      <c r="F203" s="98">
        <f>IF(OR(D203&lt;=0,D203&lt;E203,D203-E203&lt;0),0,D203-E203)</f>
        <v>0</v>
      </c>
    </row>
    <row r="204" spans="1:7" ht="47.25">
      <c r="A204" s="99" t="s">
        <v>78</v>
      </c>
      <c r="B204" s="100" t="s">
        <v>148</v>
      </c>
      <c r="C204" s="55" t="s">
        <v>1155</v>
      </c>
      <c r="D204" s="107">
        <f t="shared" ref="D204:E206" si="6">D205</f>
        <v>29100</v>
      </c>
      <c r="E204" s="107">
        <f t="shared" si="6"/>
        <v>8242297.2999999998</v>
      </c>
      <c r="F204" s="102">
        <f t="shared" si="4"/>
        <v>0</v>
      </c>
    </row>
    <row r="205" spans="1:7" ht="78.75">
      <c r="A205" s="99" t="s">
        <v>1592</v>
      </c>
      <c r="B205" s="100" t="s">
        <v>148</v>
      </c>
      <c r="C205" s="55" t="s">
        <v>1154</v>
      </c>
      <c r="D205" s="107">
        <f t="shared" si="6"/>
        <v>29100</v>
      </c>
      <c r="E205" s="107">
        <f t="shared" si="6"/>
        <v>8242297.2999999998</v>
      </c>
      <c r="F205" s="102">
        <f t="shared" si="4"/>
        <v>0</v>
      </c>
      <c r="G205" s="66"/>
    </row>
    <row r="206" spans="1:7" ht="67.5" customHeight="1">
      <c r="A206" s="99" t="s">
        <v>301</v>
      </c>
      <c r="B206" s="100" t="s">
        <v>148</v>
      </c>
      <c r="C206" s="110" t="s">
        <v>302</v>
      </c>
      <c r="D206" s="101">
        <f t="shared" si="6"/>
        <v>29100</v>
      </c>
      <c r="E206" s="101">
        <f t="shared" si="6"/>
        <v>8242297.2999999998</v>
      </c>
      <c r="F206" s="102">
        <f t="shared" si="4"/>
        <v>0</v>
      </c>
    </row>
    <row r="207" spans="1:7" ht="31.5">
      <c r="A207" s="99" t="s">
        <v>1088</v>
      </c>
      <c r="B207" s="100" t="s">
        <v>148</v>
      </c>
      <c r="C207" s="110" t="s">
        <v>1153</v>
      </c>
      <c r="D207" s="101">
        <f>D209+D208</f>
        <v>29100</v>
      </c>
      <c r="E207" s="101">
        <f>E208+E209</f>
        <v>8242297.2999999998</v>
      </c>
      <c r="F207" s="102">
        <f>IF(OR(D207&lt;=0,D207&lt;E207,D207-E207&lt;0),0,D207-E207)</f>
        <v>0</v>
      </c>
    </row>
    <row r="208" spans="1:7" ht="31.5">
      <c r="A208" s="108" t="s">
        <v>765</v>
      </c>
      <c r="B208" s="104" t="s">
        <v>148</v>
      </c>
      <c r="C208" s="111" t="s">
        <v>1152</v>
      </c>
      <c r="D208" s="106">
        <v>0</v>
      </c>
      <c r="E208" s="106">
        <v>8213197.2999999998</v>
      </c>
      <c r="F208" s="98">
        <f t="shared" si="4"/>
        <v>0</v>
      </c>
    </row>
    <row r="209" spans="1:8" ht="31.5">
      <c r="A209" s="103" t="s">
        <v>765</v>
      </c>
      <c r="B209" s="104" t="s">
        <v>148</v>
      </c>
      <c r="C209" s="111" t="s">
        <v>303</v>
      </c>
      <c r="D209" s="106">
        <v>29100</v>
      </c>
      <c r="E209" s="106">
        <v>29100</v>
      </c>
      <c r="F209" s="98">
        <f>IF(OR(D209&lt;=0,D209&lt;E209,D209-E209&lt;0),0,D209-E209)</f>
        <v>0</v>
      </c>
    </row>
    <row r="210" spans="1:8" ht="47.25">
      <c r="A210" s="112" t="s">
        <v>854</v>
      </c>
      <c r="B210" s="100" t="s">
        <v>148</v>
      </c>
      <c r="C210" s="110" t="s">
        <v>304</v>
      </c>
      <c r="D210" s="101">
        <f>D211</f>
        <v>0</v>
      </c>
      <c r="E210" s="101">
        <f>E211</f>
        <v>-39061150.419999994</v>
      </c>
      <c r="F210" s="102">
        <f>IF(OR(D210&lt;=0,D210&lt;E210,D210-E210&lt;0),0,D210-E210)</f>
        <v>0</v>
      </c>
    </row>
    <row r="211" spans="1:8" ht="47.25">
      <c r="A211" s="112" t="s">
        <v>854</v>
      </c>
      <c r="B211" s="100" t="s">
        <v>148</v>
      </c>
      <c r="C211" s="110" t="s">
        <v>272</v>
      </c>
      <c r="D211" s="101">
        <f>D218+D220</f>
        <v>0</v>
      </c>
      <c r="E211" s="101">
        <f>E218+E220+E216+E217+E213+E219+E214+E212+E215</f>
        <v>-39061150.419999994</v>
      </c>
      <c r="F211" s="102">
        <f t="shared" si="4"/>
        <v>0</v>
      </c>
    </row>
    <row r="212" spans="1:8" ht="47.25">
      <c r="A212" s="113" t="s">
        <v>351</v>
      </c>
      <c r="B212" s="104" t="s">
        <v>148</v>
      </c>
      <c r="C212" s="111" t="s">
        <v>1446</v>
      </c>
      <c r="D212" s="106">
        <v>0</v>
      </c>
      <c r="E212" s="106">
        <v>-11613.98</v>
      </c>
      <c r="F212" s="98">
        <f>IF(OR(D212&lt;=0,D212&lt;E212,D212-E212&lt;0),0,D212-E212)</f>
        <v>0</v>
      </c>
    </row>
    <row r="213" spans="1:8" ht="63">
      <c r="A213" s="113" t="s">
        <v>1025</v>
      </c>
      <c r="B213" s="104" t="s">
        <v>148</v>
      </c>
      <c r="C213" s="111" t="s">
        <v>1024</v>
      </c>
      <c r="D213" s="106">
        <v>0</v>
      </c>
      <c r="E213" s="106">
        <v>-4688377.37</v>
      </c>
      <c r="F213" s="98">
        <f>IF(OR(D213&lt;=0,D213&lt;E213,D213-E213&lt;0),0,D213-E213)</f>
        <v>0</v>
      </c>
    </row>
    <row r="214" spans="1:8" ht="31.5">
      <c r="A214" s="113" t="s">
        <v>1144</v>
      </c>
      <c r="B214" s="104" t="s">
        <v>148</v>
      </c>
      <c r="C214" s="111" t="s">
        <v>1143</v>
      </c>
      <c r="D214" s="106">
        <v>0</v>
      </c>
      <c r="E214" s="106">
        <v>-15860545.710000001</v>
      </c>
      <c r="F214" s="98">
        <f>IF(OR(D214&lt;=0,D214&lt;E214,D214-E214&lt;0),0,D214-E214)</f>
        <v>0</v>
      </c>
    </row>
    <row r="215" spans="1:8" ht="31.5">
      <c r="A215" s="113" t="s">
        <v>1058</v>
      </c>
      <c r="B215" s="104" t="s">
        <v>148</v>
      </c>
      <c r="C215" s="111" t="s">
        <v>1057</v>
      </c>
      <c r="D215" s="106">
        <v>0</v>
      </c>
      <c r="E215" s="106">
        <v>-106723.79</v>
      </c>
      <c r="F215" s="98">
        <f>IF(OR(D215&lt;=0,D215&lt;E215,D215-E215&lt;0),0,D215-E215)</f>
        <v>0</v>
      </c>
    </row>
    <row r="216" spans="1:8" ht="69" customHeight="1">
      <c r="A216" s="108" t="s">
        <v>379</v>
      </c>
      <c r="B216" s="104" t="s">
        <v>148</v>
      </c>
      <c r="C216" s="54" t="s">
        <v>378</v>
      </c>
      <c r="D216" s="105">
        <v>0</v>
      </c>
      <c r="E216" s="105">
        <v>-323.97000000000003</v>
      </c>
      <c r="F216" s="98">
        <f t="shared" si="4"/>
        <v>0</v>
      </c>
    </row>
    <row r="217" spans="1:8" ht="110.25">
      <c r="A217" s="113" t="s">
        <v>1023</v>
      </c>
      <c r="B217" s="104" t="s">
        <v>148</v>
      </c>
      <c r="C217" s="54" t="s">
        <v>1022</v>
      </c>
      <c r="D217" s="105">
        <v>0</v>
      </c>
      <c r="E217" s="105">
        <v>-655504.29</v>
      </c>
      <c r="F217" s="98">
        <f>IF(OR(D217&lt;=0,D217&lt;E217,D217-E217&lt;0),0,D217-E217)</f>
        <v>0</v>
      </c>
    </row>
    <row r="218" spans="1:8" ht="46.5" customHeight="1">
      <c r="A218" s="108" t="s">
        <v>1611</v>
      </c>
      <c r="B218" s="104" t="s">
        <v>148</v>
      </c>
      <c r="C218" s="54" t="s">
        <v>271</v>
      </c>
      <c r="D218" s="105">
        <v>0</v>
      </c>
      <c r="E218" s="105">
        <v>-5810349.1699999999</v>
      </c>
      <c r="F218" s="98">
        <f t="shared" si="4"/>
        <v>0</v>
      </c>
      <c r="G218" s="155"/>
      <c r="H218" s="155"/>
    </row>
    <row r="219" spans="1:8" ht="46.5" customHeight="1">
      <c r="A219" s="108" t="s">
        <v>1611</v>
      </c>
      <c r="B219" s="104" t="s">
        <v>148</v>
      </c>
      <c r="C219" s="54" t="s">
        <v>1021</v>
      </c>
      <c r="D219" s="105">
        <v>0</v>
      </c>
      <c r="E219" s="105">
        <v>-0.02</v>
      </c>
      <c r="F219" s="98">
        <f>IF(OR(D219&lt;=0,D219&lt;E219,D219-E219&lt;0),0,D219-E219)</f>
        <v>0</v>
      </c>
      <c r="G219" s="67"/>
      <c r="H219" s="67"/>
    </row>
    <row r="220" spans="1:8" ht="59.25" customHeight="1" thickBot="1">
      <c r="A220" s="108" t="s">
        <v>1611</v>
      </c>
      <c r="B220" s="114" t="s">
        <v>148</v>
      </c>
      <c r="C220" s="61" t="s">
        <v>270</v>
      </c>
      <c r="D220" s="115">
        <v>0</v>
      </c>
      <c r="E220" s="115">
        <v>-11927712.119999999</v>
      </c>
      <c r="F220" s="116">
        <f t="shared" si="4"/>
        <v>0</v>
      </c>
    </row>
    <row r="221" spans="1:8">
      <c r="C221" s="17"/>
      <c r="D221" s="117"/>
      <c r="E221" s="118"/>
    </row>
    <row r="222" spans="1:8">
      <c r="A222" s="79"/>
      <c r="C222" s="17"/>
      <c r="D222" s="119"/>
      <c r="E222" s="119"/>
    </row>
    <row r="223" spans="1:8">
      <c r="C223" s="17"/>
      <c r="D223" s="117"/>
      <c r="E223" s="118"/>
    </row>
    <row r="224" spans="1:8">
      <c r="C224" s="17"/>
      <c r="D224" s="117"/>
      <c r="E224" s="118"/>
    </row>
    <row r="225" spans="1:5">
      <c r="C225" s="17"/>
      <c r="D225" s="117"/>
      <c r="E225" s="118"/>
    </row>
    <row r="226" spans="1:5">
      <c r="C226" s="17"/>
    </row>
    <row r="227" spans="1:5">
      <c r="C227" s="17"/>
    </row>
    <row r="228" spans="1:5">
      <c r="C228" s="17"/>
    </row>
    <row r="229" spans="1:5" ht="12.75">
      <c r="A229" s="79"/>
      <c r="C229" s="17"/>
      <c r="D229" s="79"/>
      <c r="E229" s="79"/>
    </row>
    <row r="230" spans="1:5" ht="12.75">
      <c r="A230" s="79"/>
      <c r="C230" s="17"/>
      <c r="D230" s="79"/>
      <c r="E230" s="79"/>
    </row>
    <row r="231" spans="1:5" ht="12.75">
      <c r="A231" s="79"/>
      <c r="C231" s="17"/>
      <c r="D231" s="79"/>
      <c r="E231" s="79"/>
    </row>
    <row r="232" spans="1:5" ht="12.75">
      <c r="A232" s="79"/>
      <c r="C232" s="17"/>
      <c r="D232" s="79"/>
      <c r="E232" s="79"/>
    </row>
    <row r="233" spans="1:5" ht="12.75">
      <c r="A233" s="79"/>
      <c r="C233" s="17"/>
      <c r="D233" s="79"/>
      <c r="E233" s="79"/>
    </row>
    <row r="234" spans="1:5" ht="12.75">
      <c r="A234" s="79"/>
      <c r="C234" s="17"/>
      <c r="D234" s="79"/>
      <c r="E234" s="79"/>
    </row>
    <row r="235" spans="1:5" ht="12.75">
      <c r="A235" s="79"/>
      <c r="C235" s="17"/>
      <c r="D235" s="79"/>
      <c r="E235" s="79"/>
    </row>
    <row r="236" spans="1:5" ht="12.75">
      <c r="A236" s="79"/>
      <c r="C236" s="17"/>
      <c r="D236" s="79"/>
      <c r="E236" s="79"/>
    </row>
    <row r="237" spans="1:5" ht="12.75">
      <c r="A237" s="79"/>
      <c r="C237" s="17"/>
      <c r="D237" s="79"/>
      <c r="E237" s="79"/>
    </row>
    <row r="238" spans="1:5" ht="12.75">
      <c r="A238" s="79"/>
      <c r="C238" s="17"/>
      <c r="D238" s="79"/>
      <c r="E238" s="79"/>
    </row>
    <row r="239" spans="1:5" ht="12.75">
      <c r="A239" s="79"/>
      <c r="C239" s="17"/>
      <c r="D239" s="79"/>
      <c r="E239" s="79"/>
    </row>
    <row r="240" spans="1:5" ht="12.75">
      <c r="A240" s="79"/>
      <c r="C240" s="17"/>
      <c r="D240" s="79"/>
      <c r="E240" s="79"/>
    </row>
    <row r="241" spans="1:5" ht="12.75">
      <c r="A241" s="79"/>
      <c r="C241" s="17"/>
      <c r="D241" s="79"/>
      <c r="E241" s="79"/>
    </row>
    <row r="242" spans="1:5" ht="12.75">
      <c r="A242" s="79"/>
      <c r="C242" s="17"/>
      <c r="D242" s="79"/>
      <c r="E242" s="79"/>
    </row>
    <row r="243" spans="1:5" ht="12.75">
      <c r="A243" s="79"/>
      <c r="C243" s="17"/>
      <c r="D243" s="79"/>
      <c r="E243" s="79"/>
    </row>
    <row r="244" spans="1:5" ht="12.75">
      <c r="A244" s="79"/>
      <c r="C244" s="17"/>
      <c r="D244" s="79"/>
      <c r="E244" s="79"/>
    </row>
    <row r="245" spans="1:5" ht="12.75">
      <c r="A245" s="79"/>
      <c r="C245" s="17"/>
      <c r="D245" s="79"/>
      <c r="E245" s="79"/>
    </row>
    <row r="246" spans="1:5" ht="12.75">
      <c r="A246" s="79"/>
      <c r="C246" s="17"/>
      <c r="D246" s="79"/>
      <c r="E246" s="79"/>
    </row>
    <row r="247" spans="1:5" ht="12.75">
      <c r="A247" s="79"/>
      <c r="C247" s="17"/>
      <c r="D247" s="79"/>
      <c r="E247" s="79"/>
    </row>
    <row r="248" spans="1:5" ht="12.75">
      <c r="A248" s="79"/>
      <c r="C248" s="17"/>
      <c r="D248" s="79"/>
      <c r="E248" s="79"/>
    </row>
    <row r="249" spans="1:5" ht="12.75">
      <c r="A249" s="79"/>
      <c r="C249" s="17"/>
      <c r="D249" s="79"/>
      <c r="E249" s="79"/>
    </row>
    <row r="250" spans="1:5" ht="12.75">
      <c r="A250" s="79"/>
      <c r="C250" s="17"/>
      <c r="D250" s="79"/>
      <c r="E250" s="79"/>
    </row>
    <row r="251" spans="1:5" ht="12.75">
      <c r="A251" s="79"/>
      <c r="C251" s="17"/>
      <c r="D251" s="79"/>
      <c r="E251" s="79"/>
    </row>
    <row r="252" spans="1:5" ht="12.75">
      <c r="A252" s="79"/>
      <c r="C252" s="17"/>
      <c r="D252" s="79"/>
      <c r="E252" s="79"/>
    </row>
    <row r="253" spans="1:5" ht="12.75">
      <c r="A253" s="79"/>
      <c r="C253" s="17"/>
      <c r="D253" s="79"/>
      <c r="E253" s="79"/>
    </row>
    <row r="254" spans="1:5" ht="12.75">
      <c r="A254" s="79"/>
      <c r="C254" s="17"/>
      <c r="D254" s="79"/>
      <c r="E254" s="79"/>
    </row>
    <row r="255" spans="1:5" ht="12.75">
      <c r="A255" s="79"/>
      <c r="C255" s="17"/>
      <c r="D255" s="79"/>
      <c r="E255" s="79"/>
    </row>
    <row r="256" spans="1:5" ht="12.75">
      <c r="A256" s="79"/>
      <c r="C256" s="17"/>
      <c r="D256" s="79"/>
      <c r="E256" s="79"/>
    </row>
    <row r="257" spans="1:5" ht="12.75">
      <c r="A257" s="79"/>
      <c r="C257" s="17"/>
      <c r="D257" s="79"/>
      <c r="E257" s="79"/>
    </row>
    <row r="258" spans="1:5" ht="12.75">
      <c r="A258" s="79"/>
      <c r="C258" s="17"/>
      <c r="D258" s="79"/>
      <c r="E258" s="79"/>
    </row>
    <row r="259" spans="1:5" ht="12.75">
      <c r="A259" s="79"/>
      <c r="C259" s="17"/>
      <c r="D259" s="79"/>
      <c r="E259" s="79"/>
    </row>
    <row r="260" spans="1:5" ht="12.75">
      <c r="A260" s="79"/>
      <c r="C260" s="17"/>
      <c r="D260" s="79"/>
      <c r="E260" s="79"/>
    </row>
    <row r="261" spans="1:5" ht="12.75">
      <c r="A261" s="79"/>
      <c r="C261" s="17"/>
      <c r="D261" s="79"/>
      <c r="E261" s="79"/>
    </row>
    <row r="262" spans="1:5" ht="12.75">
      <c r="A262" s="79"/>
      <c r="C262" s="17"/>
      <c r="D262" s="79"/>
      <c r="E262" s="79"/>
    </row>
    <row r="263" spans="1:5" ht="12.75">
      <c r="A263" s="79"/>
      <c r="C263" s="17"/>
      <c r="D263" s="79"/>
      <c r="E263" s="79"/>
    </row>
    <row r="264" spans="1:5" ht="12.75">
      <c r="A264" s="79"/>
      <c r="C264" s="17"/>
      <c r="D264" s="79"/>
      <c r="E264" s="79"/>
    </row>
    <row r="265" spans="1:5" ht="12.75">
      <c r="A265" s="79"/>
      <c r="C265" s="17"/>
      <c r="D265" s="79"/>
      <c r="E265" s="79"/>
    </row>
    <row r="266" spans="1:5" ht="12.75">
      <c r="A266" s="79"/>
      <c r="C266" s="17"/>
      <c r="D266" s="79"/>
      <c r="E266" s="79"/>
    </row>
    <row r="267" spans="1:5" ht="12.75">
      <c r="A267" s="79"/>
      <c r="C267" s="17"/>
      <c r="D267" s="79"/>
      <c r="E267" s="79"/>
    </row>
    <row r="268" spans="1:5" ht="12.75">
      <c r="A268" s="79"/>
      <c r="C268" s="17"/>
      <c r="D268" s="79"/>
      <c r="E268" s="79"/>
    </row>
    <row r="269" spans="1:5" ht="12.75">
      <c r="A269" s="79"/>
      <c r="C269" s="17"/>
      <c r="D269" s="79"/>
      <c r="E269" s="79"/>
    </row>
    <row r="270" spans="1:5" ht="12.75">
      <c r="A270" s="79"/>
      <c r="C270" s="17"/>
      <c r="D270" s="79"/>
      <c r="E270" s="79"/>
    </row>
    <row r="271" spans="1:5" ht="12.75">
      <c r="A271" s="79"/>
      <c r="C271" s="17"/>
      <c r="D271" s="79"/>
      <c r="E271" s="79"/>
    </row>
    <row r="272" spans="1:5" ht="12.75">
      <c r="A272" s="79"/>
      <c r="C272" s="17"/>
      <c r="D272" s="79"/>
      <c r="E272" s="79"/>
    </row>
    <row r="273" spans="1:5" ht="12.75">
      <c r="A273" s="79"/>
      <c r="C273" s="17"/>
      <c r="D273" s="79"/>
      <c r="E273" s="79"/>
    </row>
    <row r="274" spans="1:5" ht="12.75">
      <c r="A274" s="79"/>
      <c r="C274" s="17"/>
      <c r="D274" s="79"/>
      <c r="E274" s="79"/>
    </row>
    <row r="275" spans="1:5" ht="12.75">
      <c r="A275" s="79"/>
      <c r="C275" s="17"/>
      <c r="D275" s="79"/>
      <c r="E275" s="79"/>
    </row>
    <row r="276" spans="1:5" ht="12.75">
      <c r="A276" s="79"/>
      <c r="C276" s="17"/>
      <c r="D276" s="79"/>
      <c r="E276" s="79"/>
    </row>
    <row r="277" spans="1:5" ht="12.75">
      <c r="A277" s="79"/>
      <c r="C277" s="17"/>
      <c r="D277" s="79"/>
      <c r="E277" s="79"/>
    </row>
    <row r="278" spans="1:5" ht="12.75">
      <c r="A278" s="79"/>
      <c r="C278" s="17"/>
      <c r="D278" s="79"/>
      <c r="E278" s="79"/>
    </row>
    <row r="279" spans="1:5" ht="12.75">
      <c r="A279" s="79"/>
      <c r="C279" s="17"/>
      <c r="D279" s="79"/>
      <c r="E279" s="79"/>
    </row>
    <row r="280" spans="1:5" ht="12.75">
      <c r="A280" s="79"/>
      <c r="C280" s="17"/>
      <c r="D280" s="79"/>
      <c r="E280" s="79"/>
    </row>
    <row r="281" spans="1:5" ht="12.75">
      <c r="A281" s="79"/>
      <c r="C281" s="17"/>
      <c r="D281" s="79"/>
      <c r="E281" s="79"/>
    </row>
    <row r="282" spans="1:5" ht="12.75">
      <c r="A282" s="79"/>
      <c r="C282" s="17"/>
      <c r="D282" s="79"/>
      <c r="E282" s="79"/>
    </row>
    <row r="283" spans="1:5" ht="12.75">
      <c r="A283" s="79"/>
      <c r="C283" s="17"/>
      <c r="D283" s="79"/>
      <c r="E283" s="79"/>
    </row>
    <row r="284" spans="1:5" ht="12.75">
      <c r="A284" s="79"/>
      <c r="C284" s="17"/>
      <c r="D284" s="79"/>
      <c r="E284" s="79"/>
    </row>
    <row r="285" spans="1:5" ht="12.75">
      <c r="A285" s="79"/>
      <c r="C285" s="17"/>
      <c r="D285" s="79"/>
      <c r="E285" s="79"/>
    </row>
    <row r="286" spans="1:5" ht="12.75">
      <c r="A286" s="79"/>
      <c r="C286" s="17"/>
      <c r="D286" s="79"/>
      <c r="E286" s="79"/>
    </row>
    <row r="287" spans="1:5" ht="12.75">
      <c r="A287" s="79"/>
      <c r="C287" s="17"/>
      <c r="D287" s="79"/>
      <c r="E287" s="79"/>
    </row>
    <row r="288" spans="1:5" ht="12.75">
      <c r="A288" s="79"/>
      <c r="C288" s="17"/>
      <c r="D288" s="79"/>
      <c r="E288" s="79"/>
    </row>
    <row r="289" spans="1:5" ht="12.75">
      <c r="A289" s="79"/>
      <c r="C289" s="17"/>
      <c r="D289" s="79"/>
      <c r="E289" s="79"/>
    </row>
    <row r="290" spans="1:5" ht="12.75">
      <c r="A290" s="79"/>
      <c r="C290" s="17"/>
      <c r="D290" s="79"/>
      <c r="E290" s="79"/>
    </row>
    <row r="291" spans="1:5" ht="12.75">
      <c r="A291" s="79"/>
      <c r="C291" s="17"/>
      <c r="D291" s="79"/>
      <c r="E291" s="79"/>
    </row>
    <row r="292" spans="1:5" ht="12.75">
      <c r="A292" s="79"/>
      <c r="C292" s="17"/>
      <c r="D292" s="79"/>
      <c r="E292" s="79"/>
    </row>
    <row r="293" spans="1:5" ht="12.75">
      <c r="A293" s="79"/>
      <c r="C293" s="17"/>
      <c r="D293" s="79"/>
      <c r="E293" s="79"/>
    </row>
    <row r="294" spans="1:5" ht="12.75">
      <c r="A294" s="79"/>
      <c r="C294" s="17"/>
      <c r="D294" s="79"/>
      <c r="E294" s="79"/>
    </row>
    <row r="295" spans="1:5" ht="12.75">
      <c r="A295" s="79"/>
      <c r="C295" s="17"/>
      <c r="D295" s="79"/>
      <c r="E295" s="79"/>
    </row>
    <row r="296" spans="1:5" ht="12.75">
      <c r="A296" s="79"/>
      <c r="C296" s="17"/>
      <c r="D296" s="79"/>
      <c r="E296" s="79"/>
    </row>
    <row r="297" spans="1:5" ht="12.75">
      <c r="A297" s="79"/>
      <c r="C297" s="17"/>
      <c r="D297" s="79"/>
      <c r="E297" s="79"/>
    </row>
    <row r="298" spans="1:5" ht="12.75">
      <c r="A298" s="79"/>
      <c r="C298" s="17"/>
      <c r="D298" s="79"/>
      <c r="E298" s="79"/>
    </row>
    <row r="299" spans="1:5" ht="12.75">
      <c r="A299" s="79"/>
      <c r="C299" s="17"/>
      <c r="D299" s="79"/>
      <c r="E299" s="79"/>
    </row>
    <row r="300" spans="1:5" ht="12.75">
      <c r="A300" s="79"/>
      <c r="C300" s="17"/>
      <c r="D300" s="79"/>
      <c r="E300" s="79"/>
    </row>
    <row r="301" spans="1:5" ht="12.75">
      <c r="A301" s="79"/>
      <c r="C301" s="17"/>
      <c r="D301" s="79"/>
      <c r="E301" s="79"/>
    </row>
    <row r="302" spans="1:5" ht="12.75">
      <c r="A302" s="79"/>
      <c r="C302" s="17"/>
      <c r="D302" s="79"/>
      <c r="E302" s="79"/>
    </row>
    <row r="303" spans="1:5" ht="12.75">
      <c r="A303" s="79"/>
      <c r="C303" s="17"/>
      <c r="D303" s="79"/>
      <c r="E303" s="79"/>
    </row>
    <row r="304" spans="1:5" ht="12.75">
      <c r="A304" s="79"/>
      <c r="C304" s="17"/>
      <c r="D304" s="79"/>
      <c r="E304" s="79"/>
    </row>
    <row r="305" spans="1:5" ht="12.75">
      <c r="A305" s="79"/>
      <c r="C305" s="17"/>
      <c r="D305" s="79"/>
      <c r="E305" s="79"/>
    </row>
    <row r="306" spans="1:5" ht="12.75">
      <c r="A306" s="79"/>
      <c r="C306" s="17"/>
      <c r="D306" s="79"/>
      <c r="E306" s="79"/>
    </row>
    <row r="307" spans="1:5" ht="12.75">
      <c r="A307" s="79"/>
      <c r="C307" s="17"/>
      <c r="D307" s="79"/>
      <c r="E307" s="79"/>
    </row>
    <row r="308" spans="1:5" ht="12.75">
      <c r="A308" s="79"/>
      <c r="C308" s="17"/>
      <c r="D308" s="79"/>
      <c r="E308" s="79"/>
    </row>
    <row r="309" spans="1:5" ht="12.75">
      <c r="A309" s="79"/>
      <c r="C309" s="17"/>
      <c r="D309" s="79"/>
      <c r="E309" s="79"/>
    </row>
    <row r="310" spans="1:5" ht="12.75">
      <c r="A310" s="79"/>
      <c r="C310" s="17"/>
      <c r="D310" s="79"/>
      <c r="E310" s="79"/>
    </row>
    <row r="311" spans="1:5" ht="12.75">
      <c r="A311" s="79"/>
      <c r="C311" s="17"/>
      <c r="D311" s="79"/>
      <c r="E311" s="79"/>
    </row>
    <row r="312" spans="1:5" ht="12.75">
      <c r="A312" s="79"/>
      <c r="C312" s="17"/>
      <c r="D312" s="79"/>
      <c r="E312" s="79"/>
    </row>
    <row r="313" spans="1:5" ht="12.75">
      <c r="A313" s="79"/>
      <c r="C313" s="17"/>
      <c r="D313" s="79"/>
      <c r="E313" s="79"/>
    </row>
    <row r="314" spans="1:5" ht="12.75">
      <c r="A314" s="79"/>
      <c r="C314" s="17"/>
      <c r="D314" s="79"/>
      <c r="E314" s="79"/>
    </row>
    <row r="315" spans="1:5" ht="12.75">
      <c r="A315" s="79"/>
      <c r="C315" s="17"/>
      <c r="D315" s="79"/>
      <c r="E315" s="79"/>
    </row>
    <row r="316" spans="1:5" ht="12.75">
      <c r="A316" s="79"/>
      <c r="C316" s="17"/>
      <c r="D316" s="79"/>
      <c r="E316" s="79"/>
    </row>
    <row r="317" spans="1:5" ht="12.75">
      <c r="A317" s="79"/>
      <c r="C317" s="17"/>
      <c r="D317" s="79"/>
      <c r="E317" s="79"/>
    </row>
    <row r="318" spans="1:5" ht="12.75">
      <c r="A318" s="79"/>
      <c r="C318" s="17"/>
      <c r="D318" s="79"/>
      <c r="E318" s="79"/>
    </row>
    <row r="319" spans="1:5" ht="12.75">
      <c r="A319" s="79"/>
      <c r="C319" s="17"/>
      <c r="D319" s="79"/>
      <c r="E319" s="79"/>
    </row>
    <row r="320" spans="1:5" ht="12.75">
      <c r="A320" s="79"/>
      <c r="C320" s="17"/>
      <c r="D320" s="79"/>
      <c r="E320" s="79"/>
    </row>
    <row r="321" spans="1:5" ht="12.75">
      <c r="A321" s="79"/>
      <c r="C321" s="17"/>
      <c r="D321" s="79"/>
      <c r="E321" s="79"/>
    </row>
    <row r="322" spans="1:5" ht="12.75">
      <c r="A322" s="79"/>
      <c r="C322" s="17"/>
      <c r="D322" s="79"/>
      <c r="E322" s="79"/>
    </row>
    <row r="323" spans="1:5" ht="12.75">
      <c r="A323" s="79"/>
      <c r="C323" s="17"/>
      <c r="D323" s="79"/>
      <c r="E323" s="79"/>
    </row>
    <row r="324" spans="1:5" ht="12.75">
      <c r="A324" s="79"/>
      <c r="C324" s="17"/>
      <c r="D324" s="79"/>
      <c r="E324" s="79"/>
    </row>
    <row r="325" spans="1:5" ht="12.75">
      <c r="A325" s="79"/>
      <c r="C325" s="17"/>
      <c r="D325" s="79"/>
      <c r="E325" s="79"/>
    </row>
    <row r="326" spans="1:5" ht="12.75">
      <c r="A326" s="79"/>
      <c r="C326" s="17"/>
      <c r="D326" s="79"/>
      <c r="E326" s="79"/>
    </row>
    <row r="327" spans="1:5" ht="12.75">
      <c r="A327" s="79"/>
      <c r="C327" s="17"/>
      <c r="D327" s="79"/>
      <c r="E327" s="79"/>
    </row>
    <row r="328" spans="1:5" ht="12.75">
      <c r="A328" s="79"/>
      <c r="C328" s="17"/>
      <c r="D328" s="79"/>
      <c r="E328" s="79"/>
    </row>
    <row r="329" spans="1:5" ht="12.75">
      <c r="A329" s="79"/>
      <c r="C329" s="17"/>
      <c r="D329" s="79"/>
      <c r="E329" s="79"/>
    </row>
    <row r="330" spans="1:5" ht="12.75">
      <c r="A330" s="79"/>
      <c r="C330" s="17"/>
      <c r="D330" s="79"/>
      <c r="E330" s="79"/>
    </row>
    <row r="331" spans="1:5" ht="12.75">
      <c r="A331" s="79"/>
      <c r="C331" s="17"/>
      <c r="D331" s="79"/>
      <c r="E331" s="79"/>
    </row>
    <row r="332" spans="1:5">
      <c r="C332" s="17"/>
    </row>
  </sheetData>
  <autoFilter ref="A14:F14"/>
  <mergeCells count="16">
    <mergeCell ref="R2:CK2"/>
    <mergeCell ref="CM2:DD2"/>
    <mergeCell ref="CM3:DD3"/>
    <mergeCell ref="AN4:BK4"/>
    <mergeCell ref="BL4:BO4"/>
    <mergeCell ref="BP4:BR4"/>
    <mergeCell ref="CM4:DD4"/>
    <mergeCell ref="CM5:DD5"/>
    <mergeCell ref="CM6:DD6"/>
    <mergeCell ref="CM7:DD7"/>
    <mergeCell ref="A11:F11"/>
    <mergeCell ref="B7:D7"/>
    <mergeCell ref="G218:H218"/>
    <mergeCell ref="A12:F12"/>
    <mergeCell ref="CM8:DD8"/>
    <mergeCell ref="CM9:DD9"/>
  </mergeCells>
  <phoneticPr fontId="6" type="noConversion"/>
  <hyperlinks>
    <hyperlink ref="A18" r:id="rId1" display="consultantplus://offline/ref=5BB390BC09360798A697DAAF554279153A46A51FDAC4FBAD96AF32391E9067026A4A7E59A7AEVEc1J"/>
    <hyperlink ref="A21" r:id="rId2" display="consultantplus://offline/ref=5BB390BC09360798A697DAAF554279153A46A51FDAC4FBAD96AF32391E9067026A4A7E59A7AEVEc1J"/>
    <hyperlink ref="A74" r:id="rId3" display="consultantplus://offline/ref=5BB390BC09360798A697DAAF554279153A46A51FDAC4FBAD96AF32391E9067026A4A7E59A7AEVEc1J"/>
    <hyperlink ref="A48" r:id="rId4" display="consultantplus://offline/ref=5BB390BC09360798A697DAAF554279153A46A51FDAC4FBAD96AF32391E9067026A4A7E59A7AEVEc1J"/>
    <hyperlink ref="A47" r:id="rId5" display="consultantplus://offline/ref=5BB390BC09360798A697DAAF554279153A46A51FDAC4FBAD96AF32391E9067026A4A7E59A7AEVEc1J"/>
    <hyperlink ref="A72" r:id="rId6" display="consultantplus://offline/ref=5BB390BC09360798A697DAAF554279153A46A51FDAC4FBAD96AF32391E9067026A4A7E59A7AEVEc1J"/>
    <hyperlink ref="A73" r:id="rId7" display="consultantplus://offline/ref=5BB390BC09360798A697DAAF554279153A46A51FDAC4FBAD96AF32391E9067026A4A7E59A7AEVEc1J"/>
  </hyperlinks>
  <printOptions horizontalCentered="1"/>
  <pageMargins left="0.78740157480314965" right="0.78740157480314965" top="0.19685039370078741" bottom="0.19685039370078741" header="0.19685039370078741" footer="0.27559055118110237"/>
  <pageSetup paperSize="9" scale="50" fitToHeight="0" orientation="portrait" r:id="rId8"/>
  <headerFooter alignWithMargins="0"/>
  <rowBreaks count="1" manualBreakCount="1">
    <brk id="40" max="5" man="1"/>
  </rowBreaks>
</worksheet>
</file>

<file path=xl/worksheets/sheet2.xml><?xml version="1.0" encoding="utf-8"?>
<worksheet xmlns="http://schemas.openxmlformats.org/spreadsheetml/2006/main" xmlns:r="http://schemas.openxmlformats.org/officeDocument/2006/relationships">
  <dimension ref="A1:H1441"/>
  <sheetViews>
    <sheetView view="pageBreakPreview" zoomScale="75" zoomScaleNormal="80" zoomScaleSheetLayoutView="75" workbookViewId="0">
      <selection activeCell="A20" sqref="A20"/>
    </sheetView>
  </sheetViews>
  <sheetFormatPr defaultColWidth="0.85546875" defaultRowHeight="15"/>
  <cols>
    <col min="1" max="1" width="67.7109375" style="10" customWidth="1"/>
    <col min="2" max="2" width="6.85546875" style="10" customWidth="1"/>
    <col min="3" max="3" width="28.140625" style="22" customWidth="1"/>
    <col min="4" max="4" width="18.42578125" style="21" customWidth="1"/>
    <col min="5" max="5" width="18" style="21" customWidth="1"/>
    <col min="6" max="6" width="19.28515625" style="21" customWidth="1"/>
    <col min="7" max="7" width="12.7109375" style="10" customWidth="1"/>
    <col min="8" max="8" width="6.85546875" style="10" customWidth="1"/>
    <col min="9" max="16384" width="0.85546875" style="10"/>
  </cols>
  <sheetData>
    <row r="1" spans="1:7" ht="0.75" customHeight="1">
      <c r="F1" s="21" t="s">
        <v>283</v>
      </c>
    </row>
    <row r="2" spans="1:7">
      <c r="A2" s="171" t="s">
        <v>284</v>
      </c>
      <c r="B2" s="171"/>
      <c r="C2" s="171"/>
      <c r="D2" s="171"/>
      <c r="E2" s="171"/>
      <c r="F2" s="171"/>
    </row>
    <row r="3" spans="1:7" ht="50.25" customHeight="1">
      <c r="A3" s="64" t="s">
        <v>285</v>
      </c>
      <c r="B3" s="31" t="s">
        <v>1606</v>
      </c>
      <c r="C3" s="34" t="s">
        <v>1607</v>
      </c>
      <c r="D3" s="32" t="s">
        <v>1608</v>
      </c>
      <c r="E3" s="32" t="s">
        <v>954</v>
      </c>
      <c r="F3" s="32" t="s">
        <v>140</v>
      </c>
    </row>
    <row r="4" spans="1:7" s="24" customFormat="1" ht="15.75" thickBot="1">
      <c r="A4" s="124">
        <v>1</v>
      </c>
      <c r="B4" s="124">
        <v>2</v>
      </c>
      <c r="C4" s="125">
        <v>3</v>
      </c>
      <c r="D4" s="124">
        <v>4</v>
      </c>
      <c r="E4" s="124">
        <v>5</v>
      </c>
      <c r="F4" s="124">
        <v>6</v>
      </c>
    </row>
    <row r="5" spans="1:7" ht="15.75">
      <c r="A5" s="127" t="s">
        <v>969</v>
      </c>
      <c r="B5" s="129" t="s">
        <v>970</v>
      </c>
      <c r="C5" s="130" t="s">
        <v>971</v>
      </c>
      <c r="D5" s="131">
        <v>2943764658.0300002</v>
      </c>
      <c r="E5" s="132">
        <v>2735664894.1799998</v>
      </c>
      <c r="F5" s="133">
        <f>D5-E5</f>
        <v>208099763.85000038</v>
      </c>
      <c r="G5" s="25"/>
    </row>
    <row r="6" spans="1:7" ht="15.75">
      <c r="A6" s="128" t="s">
        <v>972</v>
      </c>
      <c r="B6" s="134"/>
      <c r="C6" s="57"/>
      <c r="D6" s="65"/>
      <c r="E6" s="65"/>
      <c r="F6" s="135"/>
    </row>
    <row r="7" spans="1:7" ht="16.5" customHeight="1">
      <c r="A7" s="128"/>
      <c r="B7" s="136"/>
      <c r="C7" s="72"/>
      <c r="D7" s="65"/>
      <c r="E7" s="65"/>
      <c r="F7" s="135"/>
    </row>
    <row r="8" spans="1:7" ht="31.5">
      <c r="A8" s="143" t="s">
        <v>1300</v>
      </c>
      <c r="B8" s="144" t="s">
        <v>970</v>
      </c>
      <c r="C8" s="145" t="s">
        <v>1256</v>
      </c>
      <c r="D8" s="146">
        <v>1042950.37</v>
      </c>
      <c r="E8" s="146">
        <v>1042950.37</v>
      </c>
      <c r="F8" s="147">
        <f>D8-E8</f>
        <v>0</v>
      </c>
    </row>
    <row r="9" spans="1:7" ht="15.75">
      <c r="A9" s="143" t="s">
        <v>690</v>
      </c>
      <c r="B9" s="144" t="s">
        <v>970</v>
      </c>
      <c r="C9" s="145" t="s">
        <v>1257</v>
      </c>
      <c r="D9" s="146">
        <v>1042950.37</v>
      </c>
      <c r="E9" s="146">
        <v>1042950.37</v>
      </c>
      <c r="F9" s="147">
        <f t="shared" ref="F9:F72" si="0">D9-E9</f>
        <v>0</v>
      </c>
    </row>
    <row r="10" spans="1:7" ht="15.75">
      <c r="A10" s="143" t="s">
        <v>1301</v>
      </c>
      <c r="B10" s="144" t="s">
        <v>970</v>
      </c>
      <c r="C10" s="145" t="s">
        <v>1258</v>
      </c>
      <c r="D10" s="146">
        <v>1042950.37</v>
      </c>
      <c r="E10" s="146">
        <v>1042950.37</v>
      </c>
      <c r="F10" s="147">
        <f t="shared" si="0"/>
        <v>0</v>
      </c>
    </row>
    <row r="11" spans="1:7" ht="31.5">
      <c r="A11" s="140" t="s">
        <v>1302</v>
      </c>
      <c r="B11" s="134" t="s">
        <v>970</v>
      </c>
      <c r="C11" s="141" t="s">
        <v>1259</v>
      </c>
      <c r="D11" s="126">
        <v>1042950.37</v>
      </c>
      <c r="E11" s="126">
        <v>1042950.37</v>
      </c>
      <c r="F11" s="36">
        <f t="shared" si="0"/>
        <v>0</v>
      </c>
    </row>
    <row r="12" spans="1:7" ht="15.75">
      <c r="A12" s="140" t="s">
        <v>1303</v>
      </c>
      <c r="B12" s="134" t="s">
        <v>970</v>
      </c>
      <c r="C12" s="141" t="s">
        <v>1260</v>
      </c>
      <c r="D12" s="126">
        <v>1042950.37</v>
      </c>
      <c r="E12" s="126">
        <v>1042950.37</v>
      </c>
      <c r="F12" s="36">
        <f t="shared" si="0"/>
        <v>0</v>
      </c>
    </row>
    <row r="13" spans="1:7" ht="15.75">
      <c r="A13" s="140" t="s">
        <v>457</v>
      </c>
      <c r="B13" s="134" t="s">
        <v>970</v>
      </c>
      <c r="C13" s="141" t="s">
        <v>1260</v>
      </c>
      <c r="D13" s="126">
        <v>1042950.37</v>
      </c>
      <c r="E13" s="126">
        <v>1042950.37</v>
      </c>
      <c r="F13" s="36">
        <f t="shared" si="0"/>
        <v>0</v>
      </c>
    </row>
    <row r="14" spans="1:7" ht="15.75">
      <c r="A14" s="143" t="s">
        <v>760</v>
      </c>
      <c r="B14" s="144" t="s">
        <v>970</v>
      </c>
      <c r="C14" s="145" t="s">
        <v>1185</v>
      </c>
      <c r="D14" s="146">
        <v>895055326.59000003</v>
      </c>
      <c r="E14" s="146">
        <v>795178994.75999999</v>
      </c>
      <c r="F14" s="147">
        <f t="shared" si="0"/>
        <v>99876331.830000043</v>
      </c>
    </row>
    <row r="15" spans="1:7" ht="15.75">
      <c r="A15" s="143" t="s">
        <v>690</v>
      </c>
      <c r="B15" s="144" t="s">
        <v>970</v>
      </c>
      <c r="C15" s="145" t="s">
        <v>1186</v>
      </c>
      <c r="D15" s="146">
        <v>83782531.760000005</v>
      </c>
      <c r="E15" s="146">
        <v>83108502.049999997</v>
      </c>
      <c r="F15" s="147">
        <f t="shared" si="0"/>
        <v>674029.71000000834</v>
      </c>
    </row>
    <row r="16" spans="1:7" ht="31.5">
      <c r="A16" s="143" t="s">
        <v>1420</v>
      </c>
      <c r="B16" s="144" t="s">
        <v>970</v>
      </c>
      <c r="C16" s="145" t="s">
        <v>1187</v>
      </c>
      <c r="D16" s="146">
        <v>3877061.46</v>
      </c>
      <c r="E16" s="146">
        <v>3876484.96</v>
      </c>
      <c r="F16" s="147">
        <f t="shared" si="0"/>
        <v>576.5</v>
      </c>
    </row>
    <row r="17" spans="1:8" ht="15.75">
      <c r="A17" s="140" t="s">
        <v>1421</v>
      </c>
      <c r="B17" s="134" t="s">
        <v>970</v>
      </c>
      <c r="C17" s="141" t="s">
        <v>1188</v>
      </c>
      <c r="D17" s="126">
        <v>3725677.85</v>
      </c>
      <c r="E17" s="126">
        <v>3725101.35</v>
      </c>
      <c r="F17" s="36">
        <f t="shared" si="0"/>
        <v>576.5</v>
      </c>
    </row>
    <row r="18" spans="1:8" ht="31.5">
      <c r="A18" s="140" t="s">
        <v>14</v>
      </c>
      <c r="B18" s="134" t="s">
        <v>970</v>
      </c>
      <c r="C18" s="141" t="s">
        <v>980</v>
      </c>
      <c r="D18" s="126">
        <v>3725677.85</v>
      </c>
      <c r="E18" s="126">
        <v>3725101.35</v>
      </c>
      <c r="F18" s="36">
        <f t="shared" si="0"/>
        <v>576.5</v>
      </c>
    </row>
    <row r="19" spans="1:8" ht="15.75">
      <c r="A19" s="140" t="s">
        <v>1156</v>
      </c>
      <c r="B19" s="134" t="s">
        <v>970</v>
      </c>
      <c r="C19" s="141" t="s">
        <v>980</v>
      </c>
      <c r="D19" s="126">
        <v>2959233.55</v>
      </c>
      <c r="E19" s="126">
        <v>2958814.05</v>
      </c>
      <c r="F19" s="36">
        <f t="shared" si="0"/>
        <v>419.5</v>
      </c>
    </row>
    <row r="20" spans="1:8" ht="15.75">
      <c r="A20" s="140" t="s">
        <v>1157</v>
      </c>
      <c r="B20" s="134" t="s">
        <v>970</v>
      </c>
      <c r="C20" s="141" t="s">
        <v>980</v>
      </c>
      <c r="D20" s="126">
        <v>766444.3</v>
      </c>
      <c r="E20" s="126">
        <v>766287.3</v>
      </c>
      <c r="F20" s="36">
        <f t="shared" si="0"/>
        <v>157</v>
      </c>
      <c r="G20" s="25"/>
      <c r="H20" s="25"/>
    </row>
    <row r="21" spans="1:8" ht="78.75">
      <c r="A21" s="140" t="s">
        <v>176</v>
      </c>
      <c r="B21" s="134" t="s">
        <v>970</v>
      </c>
      <c r="C21" s="141" t="s">
        <v>1324</v>
      </c>
      <c r="D21" s="126">
        <v>60243.61</v>
      </c>
      <c r="E21" s="126">
        <v>60243.61</v>
      </c>
      <c r="F21" s="36">
        <f t="shared" si="0"/>
        <v>0</v>
      </c>
      <c r="G21" s="25"/>
      <c r="H21" s="25"/>
    </row>
    <row r="22" spans="1:8" ht="31.5">
      <c r="A22" s="140" t="s">
        <v>14</v>
      </c>
      <c r="B22" s="134" t="s">
        <v>970</v>
      </c>
      <c r="C22" s="141" t="s">
        <v>1325</v>
      </c>
      <c r="D22" s="126">
        <v>60243.61</v>
      </c>
      <c r="E22" s="126">
        <v>60243.61</v>
      </c>
      <c r="F22" s="36">
        <f t="shared" si="0"/>
        <v>0</v>
      </c>
      <c r="G22" s="25"/>
      <c r="H22" s="25"/>
    </row>
    <row r="23" spans="1:8" ht="15.75">
      <c r="A23" s="140" t="s">
        <v>1156</v>
      </c>
      <c r="B23" s="134" t="s">
        <v>970</v>
      </c>
      <c r="C23" s="141" t="s">
        <v>1325</v>
      </c>
      <c r="D23" s="126">
        <v>46270.05</v>
      </c>
      <c r="E23" s="126">
        <v>46270.05</v>
      </c>
      <c r="F23" s="36">
        <f t="shared" si="0"/>
        <v>0</v>
      </c>
      <c r="G23" s="25"/>
      <c r="H23" s="25"/>
    </row>
    <row r="24" spans="1:8" ht="15.75">
      <c r="A24" s="140" t="s">
        <v>1157</v>
      </c>
      <c r="B24" s="134" t="s">
        <v>970</v>
      </c>
      <c r="C24" s="141" t="s">
        <v>1325</v>
      </c>
      <c r="D24" s="126">
        <v>13973.56</v>
      </c>
      <c r="E24" s="126">
        <v>13973.56</v>
      </c>
      <c r="F24" s="36">
        <f t="shared" si="0"/>
        <v>0</v>
      </c>
      <c r="G24" s="25"/>
      <c r="H24" s="25"/>
    </row>
    <row r="25" spans="1:8" ht="15.75">
      <c r="A25" s="140" t="s">
        <v>1421</v>
      </c>
      <c r="B25" s="134" t="s">
        <v>970</v>
      </c>
      <c r="C25" s="141" t="s">
        <v>25</v>
      </c>
      <c r="D25" s="126">
        <v>39060</v>
      </c>
      <c r="E25" s="126">
        <v>39060</v>
      </c>
      <c r="F25" s="36">
        <f t="shared" si="0"/>
        <v>0</v>
      </c>
      <c r="G25" s="25"/>
      <c r="H25" s="25"/>
    </row>
    <row r="26" spans="1:8" ht="31.5">
      <c r="A26" s="140" t="s">
        <v>14</v>
      </c>
      <c r="B26" s="134" t="s">
        <v>970</v>
      </c>
      <c r="C26" s="141" t="s">
        <v>26</v>
      </c>
      <c r="D26" s="126">
        <v>39060</v>
      </c>
      <c r="E26" s="126">
        <v>39060</v>
      </c>
      <c r="F26" s="36">
        <f t="shared" si="0"/>
        <v>0</v>
      </c>
      <c r="G26" s="25"/>
      <c r="H26" s="25"/>
    </row>
    <row r="27" spans="1:8" ht="15.75">
      <c r="A27" s="140" t="s">
        <v>1156</v>
      </c>
      <c r="B27" s="134" t="s">
        <v>970</v>
      </c>
      <c r="C27" s="141" t="s">
        <v>26</v>
      </c>
      <c r="D27" s="126">
        <v>30000</v>
      </c>
      <c r="E27" s="126">
        <v>30000</v>
      </c>
      <c r="F27" s="36">
        <f t="shared" si="0"/>
        <v>0</v>
      </c>
      <c r="G27" s="25"/>
      <c r="H27" s="25"/>
    </row>
    <row r="28" spans="1:8" ht="15.75">
      <c r="A28" s="140" t="s">
        <v>1157</v>
      </c>
      <c r="B28" s="134" t="s">
        <v>970</v>
      </c>
      <c r="C28" s="141" t="s">
        <v>26</v>
      </c>
      <c r="D28" s="126">
        <v>9060</v>
      </c>
      <c r="E28" s="126">
        <v>9060</v>
      </c>
      <c r="F28" s="36">
        <f t="shared" si="0"/>
        <v>0</v>
      </c>
      <c r="G28" s="25"/>
      <c r="H28" s="25"/>
    </row>
    <row r="29" spans="1:8" ht="47.25">
      <c r="A29" s="140" t="s">
        <v>177</v>
      </c>
      <c r="B29" s="134" t="s">
        <v>970</v>
      </c>
      <c r="C29" s="141" t="s">
        <v>1326</v>
      </c>
      <c r="D29" s="126">
        <v>52080</v>
      </c>
      <c r="E29" s="126">
        <v>52080</v>
      </c>
      <c r="F29" s="36">
        <f t="shared" si="0"/>
        <v>0</v>
      </c>
      <c r="G29" s="25"/>
      <c r="H29" s="25"/>
    </row>
    <row r="30" spans="1:8" ht="31.5">
      <c r="A30" s="140" t="s">
        <v>14</v>
      </c>
      <c r="B30" s="134" t="s">
        <v>970</v>
      </c>
      <c r="C30" s="141" t="s">
        <v>1327</v>
      </c>
      <c r="D30" s="126">
        <v>52080</v>
      </c>
      <c r="E30" s="126">
        <v>52080</v>
      </c>
      <c r="F30" s="36">
        <f t="shared" si="0"/>
        <v>0</v>
      </c>
      <c r="G30" s="25"/>
      <c r="H30" s="25"/>
    </row>
    <row r="31" spans="1:8" ht="15.75">
      <c r="A31" s="140" t="s">
        <v>1156</v>
      </c>
      <c r="B31" s="134" t="s">
        <v>970</v>
      </c>
      <c r="C31" s="141" t="s">
        <v>1327</v>
      </c>
      <c r="D31" s="126">
        <v>40000</v>
      </c>
      <c r="E31" s="126">
        <v>40000</v>
      </c>
      <c r="F31" s="36">
        <f t="shared" si="0"/>
        <v>0</v>
      </c>
      <c r="G31" s="25"/>
      <c r="H31" s="25"/>
    </row>
    <row r="32" spans="1:8" ht="15.75">
      <c r="A32" s="140" t="s">
        <v>1157</v>
      </c>
      <c r="B32" s="134" t="s">
        <v>970</v>
      </c>
      <c r="C32" s="141" t="s">
        <v>1327</v>
      </c>
      <c r="D32" s="126">
        <v>12080</v>
      </c>
      <c r="E32" s="126">
        <v>12080</v>
      </c>
      <c r="F32" s="36">
        <f t="shared" si="0"/>
        <v>0</v>
      </c>
      <c r="G32" s="25"/>
      <c r="H32" s="25"/>
    </row>
    <row r="33" spans="1:8" ht="47.25">
      <c r="A33" s="143" t="s">
        <v>1304</v>
      </c>
      <c r="B33" s="144" t="s">
        <v>970</v>
      </c>
      <c r="C33" s="145" t="s">
        <v>1615</v>
      </c>
      <c r="D33" s="146">
        <v>40599741.729999997</v>
      </c>
      <c r="E33" s="146">
        <v>40541511.869999997</v>
      </c>
      <c r="F33" s="147">
        <f t="shared" si="0"/>
        <v>58229.859999999404</v>
      </c>
      <c r="G33" s="25"/>
      <c r="H33" s="25"/>
    </row>
    <row r="34" spans="1:8" ht="31.5">
      <c r="A34" s="140" t="s">
        <v>989</v>
      </c>
      <c r="B34" s="134" t="s">
        <v>970</v>
      </c>
      <c r="C34" s="141" t="s">
        <v>756</v>
      </c>
      <c r="D34" s="126">
        <v>39527826</v>
      </c>
      <c r="E34" s="126">
        <v>39469596.140000001</v>
      </c>
      <c r="F34" s="36">
        <f t="shared" si="0"/>
        <v>58229.859999999404</v>
      </c>
      <c r="G34" s="25"/>
      <c r="H34" s="25"/>
    </row>
    <row r="35" spans="1:8" ht="31.5">
      <c r="A35" s="140" t="s">
        <v>14</v>
      </c>
      <c r="B35" s="134" t="s">
        <v>970</v>
      </c>
      <c r="C35" s="141" t="s">
        <v>981</v>
      </c>
      <c r="D35" s="126">
        <v>39133738.009999998</v>
      </c>
      <c r="E35" s="126">
        <v>39102497.859999999</v>
      </c>
      <c r="F35" s="36">
        <f t="shared" si="0"/>
        <v>31240.14999999851</v>
      </c>
      <c r="G35" s="25"/>
      <c r="H35" s="25"/>
    </row>
    <row r="36" spans="1:8" ht="15.75">
      <c r="A36" s="140" t="s">
        <v>1156</v>
      </c>
      <c r="B36" s="134" t="s">
        <v>970</v>
      </c>
      <c r="C36" s="141" t="s">
        <v>981</v>
      </c>
      <c r="D36" s="126">
        <v>29776108.25</v>
      </c>
      <c r="E36" s="126">
        <v>29758188.920000002</v>
      </c>
      <c r="F36" s="36">
        <f t="shared" si="0"/>
        <v>17919.329999998212</v>
      </c>
      <c r="G36" s="25"/>
      <c r="H36" s="25"/>
    </row>
    <row r="37" spans="1:8" ht="15.75">
      <c r="A37" s="140" t="s">
        <v>1159</v>
      </c>
      <c r="B37" s="134" t="s">
        <v>970</v>
      </c>
      <c r="C37" s="141" t="s">
        <v>981</v>
      </c>
      <c r="D37" s="126">
        <v>16800</v>
      </c>
      <c r="E37" s="126">
        <v>16800</v>
      </c>
      <c r="F37" s="36">
        <f t="shared" si="0"/>
        <v>0</v>
      </c>
      <c r="G37" s="25"/>
      <c r="H37" s="25"/>
    </row>
    <row r="38" spans="1:8" ht="15.75">
      <c r="A38" s="140" t="s">
        <v>1157</v>
      </c>
      <c r="B38" s="134" t="s">
        <v>970</v>
      </c>
      <c r="C38" s="141" t="s">
        <v>981</v>
      </c>
      <c r="D38" s="126">
        <v>8939931.8900000006</v>
      </c>
      <c r="E38" s="126">
        <v>8933606.1199999992</v>
      </c>
      <c r="F38" s="36">
        <f t="shared" si="0"/>
        <v>6325.7700000014156</v>
      </c>
      <c r="G38" s="25"/>
      <c r="H38" s="25"/>
    </row>
    <row r="39" spans="1:8" ht="15.75">
      <c r="A39" s="140" t="s">
        <v>1160</v>
      </c>
      <c r="B39" s="134" t="s">
        <v>970</v>
      </c>
      <c r="C39" s="141" t="s">
        <v>981</v>
      </c>
      <c r="D39" s="126">
        <v>235815.9</v>
      </c>
      <c r="E39" s="126">
        <v>235815.9</v>
      </c>
      <c r="F39" s="36">
        <f t="shared" si="0"/>
        <v>0</v>
      </c>
      <c r="G39" s="25"/>
      <c r="H39" s="25"/>
    </row>
    <row r="40" spans="1:8" ht="31.5">
      <c r="A40" s="140" t="s">
        <v>1158</v>
      </c>
      <c r="B40" s="134" t="s">
        <v>970</v>
      </c>
      <c r="C40" s="141" t="s">
        <v>981</v>
      </c>
      <c r="D40" s="126">
        <v>165081.97</v>
      </c>
      <c r="E40" s="126">
        <v>158086.92000000001</v>
      </c>
      <c r="F40" s="36">
        <f t="shared" si="0"/>
        <v>6995.0499999999884</v>
      </c>
      <c r="G40" s="25"/>
      <c r="H40" s="25"/>
    </row>
    <row r="41" spans="1:8" ht="31.5">
      <c r="A41" s="140" t="s">
        <v>15</v>
      </c>
      <c r="B41" s="134" t="s">
        <v>970</v>
      </c>
      <c r="C41" s="141" t="s">
        <v>982</v>
      </c>
      <c r="D41" s="126">
        <v>304087.99</v>
      </c>
      <c r="E41" s="126">
        <v>277098.28000000003</v>
      </c>
      <c r="F41" s="36">
        <f t="shared" si="0"/>
        <v>26989.709999999963</v>
      </c>
      <c r="G41" s="25"/>
      <c r="H41" s="25"/>
    </row>
    <row r="42" spans="1:8" ht="15.75">
      <c r="A42" s="140" t="s">
        <v>456</v>
      </c>
      <c r="B42" s="134" t="s">
        <v>970</v>
      </c>
      <c r="C42" s="141" t="s">
        <v>982</v>
      </c>
      <c r="D42" s="126">
        <v>125280.76</v>
      </c>
      <c r="E42" s="126">
        <v>116489.28</v>
      </c>
      <c r="F42" s="36">
        <f t="shared" si="0"/>
        <v>8791.4799999999959</v>
      </c>
      <c r="G42" s="25"/>
      <c r="H42" s="25"/>
    </row>
    <row r="43" spans="1:8" ht="15.75">
      <c r="A43" s="140" t="s">
        <v>1160</v>
      </c>
      <c r="B43" s="134" t="s">
        <v>970</v>
      </c>
      <c r="C43" s="141" t="s">
        <v>982</v>
      </c>
      <c r="D43" s="126">
        <v>178807.23</v>
      </c>
      <c r="E43" s="126">
        <v>160609</v>
      </c>
      <c r="F43" s="36">
        <f t="shared" si="0"/>
        <v>18198.23000000001</v>
      </c>
      <c r="G43" s="25"/>
      <c r="H43" s="25"/>
    </row>
    <row r="44" spans="1:8" ht="15.75">
      <c r="A44" s="140" t="s">
        <v>16</v>
      </c>
      <c r="B44" s="134" t="s">
        <v>970</v>
      </c>
      <c r="C44" s="141" t="s">
        <v>983</v>
      </c>
      <c r="D44" s="126">
        <v>90000</v>
      </c>
      <c r="E44" s="126">
        <v>90000</v>
      </c>
      <c r="F44" s="36">
        <f t="shared" si="0"/>
        <v>0</v>
      </c>
      <c r="G44" s="25"/>
      <c r="H44" s="25"/>
    </row>
    <row r="45" spans="1:8" ht="15.75">
      <c r="A45" s="140" t="s">
        <v>457</v>
      </c>
      <c r="B45" s="134" t="s">
        <v>970</v>
      </c>
      <c r="C45" s="141" t="s">
        <v>983</v>
      </c>
      <c r="D45" s="126">
        <v>90000</v>
      </c>
      <c r="E45" s="126">
        <v>90000</v>
      </c>
      <c r="F45" s="36">
        <f t="shared" si="0"/>
        <v>0</v>
      </c>
      <c r="G45" s="25"/>
      <c r="H45" s="25"/>
    </row>
    <row r="46" spans="1:8" ht="110.25">
      <c r="A46" s="140" t="s">
        <v>178</v>
      </c>
      <c r="B46" s="134" t="s">
        <v>970</v>
      </c>
      <c r="C46" s="141" t="s">
        <v>1328</v>
      </c>
      <c r="D46" s="126">
        <v>619208.06999999995</v>
      </c>
      <c r="E46" s="126">
        <v>619208.06999999995</v>
      </c>
      <c r="F46" s="36">
        <f t="shared" si="0"/>
        <v>0</v>
      </c>
      <c r="G46" s="25"/>
      <c r="H46" s="25"/>
    </row>
    <row r="47" spans="1:8" ht="31.5">
      <c r="A47" s="140" t="s">
        <v>14</v>
      </c>
      <c r="B47" s="134" t="s">
        <v>970</v>
      </c>
      <c r="C47" s="141" t="s">
        <v>1329</v>
      </c>
      <c r="D47" s="126">
        <v>619208.06999999995</v>
      </c>
      <c r="E47" s="126">
        <v>619208.06999999995</v>
      </c>
      <c r="F47" s="36">
        <f t="shared" si="0"/>
        <v>0</v>
      </c>
      <c r="G47" s="25"/>
      <c r="H47" s="25"/>
    </row>
    <row r="48" spans="1:8" ht="15.75">
      <c r="A48" s="140" t="s">
        <v>1156</v>
      </c>
      <c r="B48" s="134" t="s">
        <v>970</v>
      </c>
      <c r="C48" s="141" t="s">
        <v>1329</v>
      </c>
      <c r="D48" s="126">
        <v>475582.23</v>
      </c>
      <c r="E48" s="126">
        <v>475582.23</v>
      </c>
      <c r="F48" s="36">
        <f t="shared" si="0"/>
        <v>0</v>
      </c>
      <c r="G48" s="25"/>
      <c r="H48" s="25"/>
    </row>
    <row r="49" spans="1:8" ht="15.75">
      <c r="A49" s="140" t="s">
        <v>1157</v>
      </c>
      <c r="B49" s="134" t="s">
        <v>970</v>
      </c>
      <c r="C49" s="141" t="s">
        <v>1329</v>
      </c>
      <c r="D49" s="126">
        <v>143625.84</v>
      </c>
      <c r="E49" s="126">
        <v>143625.84</v>
      </c>
      <c r="F49" s="36">
        <f t="shared" si="0"/>
        <v>0</v>
      </c>
      <c r="G49" s="25"/>
      <c r="H49" s="25"/>
    </row>
    <row r="50" spans="1:8" ht="31.5">
      <c r="A50" s="140" t="s">
        <v>989</v>
      </c>
      <c r="B50" s="134" t="s">
        <v>970</v>
      </c>
      <c r="C50" s="141" t="s">
        <v>27</v>
      </c>
      <c r="D50" s="126">
        <v>144030.17000000001</v>
      </c>
      <c r="E50" s="126">
        <v>144030.17000000001</v>
      </c>
      <c r="F50" s="36">
        <f t="shared" si="0"/>
        <v>0</v>
      </c>
      <c r="G50" s="25"/>
      <c r="H50" s="25"/>
    </row>
    <row r="51" spans="1:8" ht="31.5">
      <c r="A51" s="140" t="s">
        <v>14</v>
      </c>
      <c r="B51" s="134" t="s">
        <v>970</v>
      </c>
      <c r="C51" s="141" t="s">
        <v>28</v>
      </c>
      <c r="D51" s="126">
        <v>144030.17000000001</v>
      </c>
      <c r="E51" s="126">
        <v>144030.17000000001</v>
      </c>
      <c r="F51" s="36">
        <f t="shared" si="0"/>
        <v>0</v>
      </c>
      <c r="G51" s="25"/>
      <c r="H51" s="25"/>
    </row>
    <row r="52" spans="1:8" ht="15.75">
      <c r="A52" s="140" t="s">
        <v>1156</v>
      </c>
      <c r="B52" s="134" t="s">
        <v>970</v>
      </c>
      <c r="C52" s="141" t="s">
        <v>28</v>
      </c>
      <c r="D52" s="126">
        <v>110622.25</v>
      </c>
      <c r="E52" s="126">
        <v>110622.25</v>
      </c>
      <c r="F52" s="36">
        <f t="shared" si="0"/>
        <v>0</v>
      </c>
      <c r="G52" s="25"/>
      <c r="H52" s="25"/>
    </row>
    <row r="53" spans="1:8" ht="15.75">
      <c r="A53" s="140" t="s">
        <v>1157</v>
      </c>
      <c r="B53" s="134" t="s">
        <v>970</v>
      </c>
      <c r="C53" s="141" t="s">
        <v>28</v>
      </c>
      <c r="D53" s="126">
        <v>33407.919999999998</v>
      </c>
      <c r="E53" s="126">
        <v>33407.919999999998</v>
      </c>
      <c r="F53" s="36">
        <f t="shared" si="0"/>
        <v>0</v>
      </c>
      <c r="G53" s="25"/>
      <c r="H53" s="25"/>
    </row>
    <row r="54" spans="1:8" ht="47.25">
      <c r="A54" s="140" t="s">
        <v>177</v>
      </c>
      <c r="B54" s="134" t="s">
        <v>970</v>
      </c>
      <c r="C54" s="141" t="s">
        <v>1330</v>
      </c>
      <c r="D54" s="126">
        <v>308677.49</v>
      </c>
      <c r="E54" s="126">
        <v>308677.49</v>
      </c>
      <c r="F54" s="36">
        <f t="shared" si="0"/>
        <v>0</v>
      </c>
      <c r="G54" s="25"/>
      <c r="H54" s="25"/>
    </row>
    <row r="55" spans="1:8" ht="33" customHeight="1">
      <c r="A55" s="140" t="s">
        <v>14</v>
      </c>
      <c r="B55" s="134" t="s">
        <v>970</v>
      </c>
      <c r="C55" s="141" t="s">
        <v>1331</v>
      </c>
      <c r="D55" s="126">
        <v>308677.49</v>
      </c>
      <c r="E55" s="126">
        <v>308677.49</v>
      </c>
      <c r="F55" s="36">
        <f t="shared" si="0"/>
        <v>0</v>
      </c>
      <c r="G55" s="25"/>
      <c r="H55" s="25"/>
    </row>
    <row r="56" spans="1:8" ht="15.75">
      <c r="A56" s="140" t="s">
        <v>1156</v>
      </c>
      <c r="B56" s="134" t="s">
        <v>970</v>
      </c>
      <c r="C56" s="141" t="s">
        <v>1331</v>
      </c>
      <c r="D56" s="126">
        <v>237079.49</v>
      </c>
      <c r="E56" s="126">
        <v>237079.49</v>
      </c>
      <c r="F56" s="36">
        <f t="shared" si="0"/>
        <v>0</v>
      </c>
      <c r="G56" s="25"/>
      <c r="H56" s="25"/>
    </row>
    <row r="57" spans="1:8" ht="15.75">
      <c r="A57" s="140" t="s">
        <v>1157</v>
      </c>
      <c r="B57" s="134" t="s">
        <v>970</v>
      </c>
      <c r="C57" s="141" t="s">
        <v>1331</v>
      </c>
      <c r="D57" s="126">
        <v>71598</v>
      </c>
      <c r="E57" s="126">
        <v>71598</v>
      </c>
      <c r="F57" s="36">
        <f t="shared" si="0"/>
        <v>0</v>
      </c>
      <c r="G57" s="25"/>
      <c r="H57" s="25"/>
    </row>
    <row r="58" spans="1:8" ht="15.75">
      <c r="A58" s="143" t="s">
        <v>931</v>
      </c>
      <c r="B58" s="144" t="s">
        <v>970</v>
      </c>
      <c r="C58" s="145" t="s">
        <v>757</v>
      </c>
      <c r="D58" s="146">
        <v>8900</v>
      </c>
      <c r="E58" s="146">
        <v>8900</v>
      </c>
      <c r="F58" s="147">
        <f t="shared" si="0"/>
        <v>0</v>
      </c>
      <c r="G58" s="25"/>
      <c r="H58" s="25"/>
    </row>
    <row r="59" spans="1:8" ht="63">
      <c r="A59" s="140" t="s">
        <v>861</v>
      </c>
      <c r="B59" s="134" t="s">
        <v>970</v>
      </c>
      <c r="C59" s="141" t="s">
        <v>650</v>
      </c>
      <c r="D59" s="126">
        <v>8900</v>
      </c>
      <c r="E59" s="126">
        <v>8900</v>
      </c>
      <c r="F59" s="36">
        <f t="shared" si="0"/>
        <v>0</v>
      </c>
      <c r="G59" s="25"/>
      <c r="H59" s="25"/>
    </row>
    <row r="60" spans="1:8" ht="31.5">
      <c r="A60" s="140" t="s">
        <v>15</v>
      </c>
      <c r="B60" s="134" t="s">
        <v>970</v>
      </c>
      <c r="C60" s="141" t="s">
        <v>984</v>
      </c>
      <c r="D60" s="126">
        <v>8900</v>
      </c>
      <c r="E60" s="126">
        <v>8900</v>
      </c>
      <c r="F60" s="36">
        <f t="shared" si="0"/>
        <v>0</v>
      </c>
      <c r="G60" s="25"/>
      <c r="H60" s="25"/>
    </row>
    <row r="61" spans="1:8" ht="15.75">
      <c r="A61" s="140" t="s">
        <v>456</v>
      </c>
      <c r="B61" s="134" t="s">
        <v>970</v>
      </c>
      <c r="C61" s="141" t="s">
        <v>984</v>
      </c>
      <c r="D61" s="126">
        <v>1040</v>
      </c>
      <c r="E61" s="126">
        <v>1040</v>
      </c>
      <c r="F61" s="36">
        <f t="shared" si="0"/>
        <v>0</v>
      </c>
      <c r="G61" s="25"/>
      <c r="H61" s="25"/>
    </row>
    <row r="62" spans="1:8" ht="15.75">
      <c r="A62" s="140" t="s">
        <v>1160</v>
      </c>
      <c r="B62" s="134" t="s">
        <v>970</v>
      </c>
      <c r="C62" s="141" t="s">
        <v>984</v>
      </c>
      <c r="D62" s="126">
        <v>1620</v>
      </c>
      <c r="E62" s="126">
        <v>1620</v>
      </c>
      <c r="F62" s="36">
        <f t="shared" si="0"/>
        <v>0</v>
      </c>
      <c r="G62" s="25"/>
      <c r="H62" s="25"/>
    </row>
    <row r="63" spans="1:8" ht="15.75">
      <c r="A63" s="140" t="s">
        <v>458</v>
      </c>
      <c r="B63" s="134" t="s">
        <v>970</v>
      </c>
      <c r="C63" s="141" t="s">
        <v>984</v>
      </c>
      <c r="D63" s="126">
        <v>6240</v>
      </c>
      <c r="E63" s="126">
        <v>6240</v>
      </c>
      <c r="F63" s="36">
        <f t="shared" si="0"/>
        <v>0</v>
      </c>
      <c r="G63" s="25"/>
      <c r="H63" s="25"/>
    </row>
    <row r="64" spans="1:8" ht="15.75">
      <c r="A64" s="143" t="s">
        <v>1301</v>
      </c>
      <c r="B64" s="144" t="s">
        <v>970</v>
      </c>
      <c r="C64" s="145" t="s">
        <v>1261</v>
      </c>
      <c r="D64" s="146">
        <v>13800</v>
      </c>
      <c r="E64" s="146">
        <v>13800</v>
      </c>
      <c r="F64" s="147">
        <f t="shared" si="0"/>
        <v>0</v>
      </c>
      <c r="G64" s="25"/>
      <c r="H64" s="25"/>
    </row>
    <row r="65" spans="1:8" ht="31.5">
      <c r="A65" s="140" t="s">
        <v>1305</v>
      </c>
      <c r="B65" s="134" t="s">
        <v>970</v>
      </c>
      <c r="C65" s="141" t="s">
        <v>1262</v>
      </c>
      <c r="D65" s="126">
        <v>13800</v>
      </c>
      <c r="E65" s="126">
        <v>13800</v>
      </c>
      <c r="F65" s="36">
        <f t="shared" si="0"/>
        <v>0</v>
      </c>
      <c r="G65" s="25"/>
      <c r="H65" s="25"/>
    </row>
    <row r="66" spans="1:8" ht="31.5">
      <c r="A66" s="140" t="s">
        <v>15</v>
      </c>
      <c r="B66" s="134" t="s">
        <v>970</v>
      </c>
      <c r="C66" s="141" t="s">
        <v>1263</v>
      </c>
      <c r="D66" s="126">
        <v>13800</v>
      </c>
      <c r="E66" s="126">
        <v>13800</v>
      </c>
      <c r="F66" s="36">
        <f t="shared" si="0"/>
        <v>0</v>
      </c>
      <c r="G66" s="25"/>
      <c r="H66" s="25"/>
    </row>
    <row r="67" spans="1:8" ht="15.75">
      <c r="A67" s="140" t="s">
        <v>1160</v>
      </c>
      <c r="B67" s="134" t="s">
        <v>970</v>
      </c>
      <c r="C67" s="141" t="s">
        <v>1263</v>
      </c>
      <c r="D67" s="126">
        <v>13800</v>
      </c>
      <c r="E67" s="126">
        <v>13800</v>
      </c>
      <c r="F67" s="36">
        <f t="shared" si="0"/>
        <v>0</v>
      </c>
      <c r="G67" s="25"/>
      <c r="H67" s="25"/>
    </row>
    <row r="68" spans="1:8" ht="15.75">
      <c r="A68" s="143" t="s">
        <v>252</v>
      </c>
      <c r="B68" s="144" t="s">
        <v>970</v>
      </c>
      <c r="C68" s="145" t="s">
        <v>651</v>
      </c>
      <c r="D68" s="146">
        <v>39283028.57</v>
      </c>
      <c r="E68" s="146">
        <v>38667805.219999999</v>
      </c>
      <c r="F68" s="147">
        <f t="shared" si="0"/>
        <v>615223.35000000149</v>
      </c>
      <c r="G68" s="25"/>
      <c r="H68" s="25"/>
    </row>
    <row r="69" spans="1:8" ht="18.75" customHeight="1">
      <c r="A69" s="140" t="s">
        <v>902</v>
      </c>
      <c r="B69" s="134" t="s">
        <v>970</v>
      </c>
      <c r="C69" s="141" t="s">
        <v>652</v>
      </c>
      <c r="D69" s="126">
        <v>274000</v>
      </c>
      <c r="E69" s="126">
        <v>274000</v>
      </c>
      <c r="F69" s="36">
        <f t="shared" si="0"/>
        <v>0</v>
      </c>
      <c r="G69" s="25"/>
      <c r="H69" s="25"/>
    </row>
    <row r="70" spans="1:8" ht="31.5">
      <c r="A70" s="140" t="s">
        <v>15</v>
      </c>
      <c r="B70" s="134" t="s">
        <v>970</v>
      </c>
      <c r="C70" s="141" t="s">
        <v>985</v>
      </c>
      <c r="D70" s="126">
        <v>274000</v>
      </c>
      <c r="E70" s="126">
        <v>274000</v>
      </c>
      <c r="F70" s="36">
        <f t="shared" si="0"/>
        <v>0</v>
      </c>
      <c r="G70" s="25"/>
      <c r="H70" s="25"/>
    </row>
    <row r="71" spans="1:8" ht="31.5">
      <c r="A71" s="140" t="s">
        <v>956</v>
      </c>
      <c r="B71" s="134" t="s">
        <v>970</v>
      </c>
      <c r="C71" s="141" t="s">
        <v>985</v>
      </c>
      <c r="D71" s="126">
        <v>27122.720000000001</v>
      </c>
      <c r="E71" s="126">
        <v>27122.720000000001</v>
      </c>
      <c r="F71" s="36">
        <f t="shared" si="0"/>
        <v>0</v>
      </c>
      <c r="G71" s="25"/>
      <c r="H71" s="25"/>
    </row>
    <row r="72" spans="1:8" ht="15.75">
      <c r="A72" s="140" t="s">
        <v>1160</v>
      </c>
      <c r="B72" s="134" t="s">
        <v>970</v>
      </c>
      <c r="C72" s="141" t="s">
        <v>985</v>
      </c>
      <c r="D72" s="126">
        <v>169711</v>
      </c>
      <c r="E72" s="126">
        <v>169711</v>
      </c>
      <c r="F72" s="36">
        <f t="shared" si="0"/>
        <v>0</v>
      </c>
      <c r="G72" s="25"/>
      <c r="H72" s="25"/>
    </row>
    <row r="73" spans="1:8" ht="15.75">
      <c r="A73" s="140" t="s">
        <v>106</v>
      </c>
      <c r="B73" s="134" t="s">
        <v>970</v>
      </c>
      <c r="C73" s="141" t="s">
        <v>985</v>
      </c>
      <c r="D73" s="126">
        <v>19000</v>
      </c>
      <c r="E73" s="126">
        <v>19000</v>
      </c>
      <c r="F73" s="36">
        <f t="shared" ref="F73:F136" si="1">D73-E73</f>
        <v>0</v>
      </c>
      <c r="G73" s="25"/>
      <c r="H73" s="25"/>
    </row>
    <row r="74" spans="1:8" ht="15.75">
      <c r="A74" s="140" t="s">
        <v>458</v>
      </c>
      <c r="B74" s="134" t="s">
        <v>970</v>
      </c>
      <c r="C74" s="141" t="s">
        <v>985</v>
      </c>
      <c r="D74" s="126">
        <v>58166.28</v>
      </c>
      <c r="E74" s="126">
        <v>58166.28</v>
      </c>
      <c r="F74" s="36">
        <f t="shared" si="1"/>
        <v>0</v>
      </c>
      <c r="G74" s="25"/>
      <c r="H74" s="25"/>
    </row>
    <row r="75" spans="1:8" ht="78.75">
      <c r="A75" s="140" t="s">
        <v>275</v>
      </c>
      <c r="B75" s="134" t="s">
        <v>970</v>
      </c>
      <c r="C75" s="141" t="s">
        <v>286</v>
      </c>
      <c r="D75" s="126">
        <v>200</v>
      </c>
      <c r="E75" s="126">
        <v>200</v>
      </c>
      <c r="F75" s="36">
        <f t="shared" si="1"/>
        <v>0</v>
      </c>
      <c r="G75" s="25"/>
      <c r="H75" s="25"/>
    </row>
    <row r="76" spans="1:8" ht="36" customHeight="1">
      <c r="A76" s="140" t="s">
        <v>15</v>
      </c>
      <c r="B76" s="134" t="s">
        <v>970</v>
      </c>
      <c r="C76" s="141" t="s">
        <v>986</v>
      </c>
      <c r="D76" s="126">
        <v>200</v>
      </c>
      <c r="E76" s="126">
        <v>200</v>
      </c>
      <c r="F76" s="36">
        <f t="shared" si="1"/>
        <v>0</v>
      </c>
      <c r="G76" s="25"/>
      <c r="H76" s="25"/>
    </row>
    <row r="77" spans="1:8" ht="15.75">
      <c r="A77" s="140" t="s">
        <v>458</v>
      </c>
      <c r="B77" s="134" t="s">
        <v>970</v>
      </c>
      <c r="C77" s="141" t="s">
        <v>986</v>
      </c>
      <c r="D77" s="126">
        <v>200</v>
      </c>
      <c r="E77" s="126">
        <v>200</v>
      </c>
      <c r="F77" s="36">
        <f t="shared" si="1"/>
        <v>0</v>
      </c>
      <c r="G77" s="25"/>
      <c r="H77" s="25"/>
    </row>
    <row r="78" spans="1:8" ht="31.5">
      <c r="A78" s="140" t="s">
        <v>645</v>
      </c>
      <c r="B78" s="134" t="s">
        <v>970</v>
      </c>
      <c r="C78" s="141" t="s">
        <v>287</v>
      </c>
      <c r="D78" s="126">
        <v>120900</v>
      </c>
      <c r="E78" s="126">
        <v>120900</v>
      </c>
      <c r="F78" s="36">
        <f t="shared" si="1"/>
        <v>0</v>
      </c>
      <c r="G78" s="25"/>
      <c r="H78" s="25"/>
    </row>
    <row r="79" spans="1:8" ht="31.5">
      <c r="A79" s="140" t="s">
        <v>15</v>
      </c>
      <c r="B79" s="134" t="s">
        <v>970</v>
      </c>
      <c r="C79" s="141" t="s">
        <v>987</v>
      </c>
      <c r="D79" s="126">
        <v>120900</v>
      </c>
      <c r="E79" s="126">
        <v>120900</v>
      </c>
      <c r="F79" s="36">
        <f t="shared" si="1"/>
        <v>0</v>
      </c>
      <c r="G79" s="25"/>
      <c r="H79" s="25"/>
    </row>
    <row r="80" spans="1:8" ht="15.75">
      <c r="A80" s="140" t="s">
        <v>456</v>
      </c>
      <c r="B80" s="134" t="s">
        <v>970</v>
      </c>
      <c r="C80" s="141" t="s">
        <v>987</v>
      </c>
      <c r="D80" s="126">
        <v>11120.5</v>
      </c>
      <c r="E80" s="126">
        <v>11120.5</v>
      </c>
      <c r="F80" s="36">
        <f t="shared" si="1"/>
        <v>0</v>
      </c>
      <c r="G80" s="25"/>
      <c r="H80" s="25"/>
    </row>
    <row r="81" spans="1:8" ht="15.75">
      <c r="A81" s="140" t="s">
        <v>1160</v>
      </c>
      <c r="B81" s="134" t="s">
        <v>970</v>
      </c>
      <c r="C81" s="141" t="s">
        <v>987</v>
      </c>
      <c r="D81" s="126">
        <v>5200</v>
      </c>
      <c r="E81" s="126">
        <v>5200</v>
      </c>
      <c r="F81" s="36">
        <f t="shared" si="1"/>
        <v>0</v>
      </c>
      <c r="G81" s="25"/>
      <c r="H81" s="25"/>
    </row>
    <row r="82" spans="1:8" ht="15.75">
      <c r="A82" s="140" t="s">
        <v>458</v>
      </c>
      <c r="B82" s="134" t="s">
        <v>970</v>
      </c>
      <c r="C82" s="141" t="s">
        <v>987</v>
      </c>
      <c r="D82" s="126">
        <v>104579.5</v>
      </c>
      <c r="E82" s="126">
        <v>104579.5</v>
      </c>
      <c r="F82" s="36">
        <f t="shared" si="1"/>
        <v>0</v>
      </c>
      <c r="G82" s="25"/>
      <c r="H82" s="25"/>
    </row>
    <row r="83" spans="1:8" ht="31.5">
      <c r="A83" s="140" t="s">
        <v>951</v>
      </c>
      <c r="B83" s="134" t="s">
        <v>970</v>
      </c>
      <c r="C83" s="141" t="s">
        <v>288</v>
      </c>
      <c r="D83" s="126">
        <v>34084547.219999999</v>
      </c>
      <c r="E83" s="126">
        <v>33469323.870000001</v>
      </c>
      <c r="F83" s="36">
        <f t="shared" si="1"/>
        <v>615223.34999999776</v>
      </c>
      <c r="G83" s="25"/>
      <c r="H83" s="25"/>
    </row>
    <row r="84" spans="1:8" ht="15.75">
      <c r="A84" s="140" t="s">
        <v>17</v>
      </c>
      <c r="B84" s="134" t="s">
        <v>970</v>
      </c>
      <c r="C84" s="141" t="s">
        <v>988</v>
      </c>
      <c r="D84" s="126">
        <v>19365174.140000001</v>
      </c>
      <c r="E84" s="126">
        <v>19356403.760000002</v>
      </c>
      <c r="F84" s="36">
        <f t="shared" si="1"/>
        <v>8770.3799999989569</v>
      </c>
      <c r="G84" s="25"/>
      <c r="H84" s="25"/>
    </row>
    <row r="85" spans="1:8" ht="15.75">
      <c r="A85" s="140" t="s">
        <v>1156</v>
      </c>
      <c r="B85" s="134" t="s">
        <v>970</v>
      </c>
      <c r="C85" s="141" t="s">
        <v>988</v>
      </c>
      <c r="D85" s="126">
        <v>14876227.65</v>
      </c>
      <c r="E85" s="126">
        <v>14876227.65</v>
      </c>
      <c r="F85" s="36">
        <f t="shared" si="1"/>
        <v>0</v>
      </c>
      <c r="G85" s="25"/>
      <c r="H85" s="25"/>
    </row>
    <row r="86" spans="1:8" ht="15.75">
      <c r="A86" s="140" t="s">
        <v>1157</v>
      </c>
      <c r="B86" s="134" t="s">
        <v>970</v>
      </c>
      <c r="C86" s="141" t="s">
        <v>988</v>
      </c>
      <c r="D86" s="126">
        <v>4453066.59</v>
      </c>
      <c r="E86" s="126">
        <v>4445234.76</v>
      </c>
      <c r="F86" s="36">
        <f t="shared" si="1"/>
        <v>7831.8300000000745</v>
      </c>
      <c r="G86" s="25"/>
      <c r="H86" s="25"/>
    </row>
    <row r="87" spans="1:8" ht="31.5">
      <c r="A87" s="140" t="s">
        <v>1158</v>
      </c>
      <c r="B87" s="134" t="s">
        <v>970</v>
      </c>
      <c r="C87" s="141" t="s">
        <v>988</v>
      </c>
      <c r="D87" s="126">
        <v>35879.9</v>
      </c>
      <c r="E87" s="126">
        <v>34941.35</v>
      </c>
      <c r="F87" s="36">
        <f t="shared" si="1"/>
        <v>938.55000000000291</v>
      </c>
      <c r="G87" s="25"/>
      <c r="H87" s="25"/>
    </row>
    <row r="88" spans="1:8" ht="31.5">
      <c r="A88" s="140" t="s">
        <v>15</v>
      </c>
      <c r="B88" s="134" t="s">
        <v>970</v>
      </c>
      <c r="C88" s="141" t="s">
        <v>1238</v>
      </c>
      <c r="D88" s="126">
        <v>14624338.08</v>
      </c>
      <c r="E88" s="126">
        <v>14017885.109999999</v>
      </c>
      <c r="F88" s="36">
        <f t="shared" si="1"/>
        <v>606452.97000000067</v>
      </c>
      <c r="G88" s="25"/>
      <c r="H88" s="25"/>
    </row>
    <row r="89" spans="1:8" ht="15.75">
      <c r="A89" s="140" t="s">
        <v>456</v>
      </c>
      <c r="B89" s="134" t="s">
        <v>970</v>
      </c>
      <c r="C89" s="141" t="s">
        <v>1238</v>
      </c>
      <c r="D89" s="126">
        <v>428578.14</v>
      </c>
      <c r="E89" s="126">
        <v>401895.52</v>
      </c>
      <c r="F89" s="36">
        <f t="shared" si="1"/>
        <v>26682.619999999995</v>
      </c>
      <c r="G89" s="25"/>
      <c r="H89" s="25"/>
    </row>
    <row r="90" spans="1:8" ht="15.75">
      <c r="A90" s="140" t="s">
        <v>459</v>
      </c>
      <c r="B90" s="134" t="s">
        <v>970</v>
      </c>
      <c r="C90" s="141" t="s">
        <v>1238</v>
      </c>
      <c r="D90" s="126">
        <v>3163229.64</v>
      </c>
      <c r="E90" s="126">
        <v>2932305.15</v>
      </c>
      <c r="F90" s="36">
        <f t="shared" si="1"/>
        <v>230924.49000000022</v>
      </c>
      <c r="G90" s="25"/>
      <c r="H90" s="25"/>
    </row>
    <row r="91" spans="1:8" ht="15.75">
      <c r="A91" s="140" t="s">
        <v>460</v>
      </c>
      <c r="B91" s="134" t="s">
        <v>970</v>
      </c>
      <c r="C91" s="141" t="s">
        <v>1238</v>
      </c>
      <c r="D91" s="126">
        <v>1566205.81</v>
      </c>
      <c r="E91" s="126">
        <v>1562511.47</v>
      </c>
      <c r="F91" s="36">
        <f t="shared" si="1"/>
        <v>3694.3400000000838</v>
      </c>
      <c r="G91" s="25"/>
      <c r="H91" s="25"/>
    </row>
    <row r="92" spans="1:8" ht="15.75">
      <c r="A92" s="140" t="s">
        <v>1160</v>
      </c>
      <c r="B92" s="134" t="s">
        <v>970</v>
      </c>
      <c r="C92" s="141" t="s">
        <v>1238</v>
      </c>
      <c r="D92" s="126">
        <v>3491597.87</v>
      </c>
      <c r="E92" s="126">
        <v>3471630.87</v>
      </c>
      <c r="F92" s="36">
        <f t="shared" si="1"/>
        <v>19967</v>
      </c>
      <c r="G92" s="25"/>
      <c r="H92" s="25"/>
    </row>
    <row r="93" spans="1:8" ht="15.75">
      <c r="A93" s="140" t="s">
        <v>957</v>
      </c>
      <c r="B93" s="134" t="s">
        <v>970</v>
      </c>
      <c r="C93" s="141" t="s">
        <v>1238</v>
      </c>
      <c r="D93" s="126">
        <v>41466.82</v>
      </c>
      <c r="E93" s="126">
        <v>41466.82</v>
      </c>
      <c r="F93" s="36">
        <f t="shared" si="1"/>
        <v>0</v>
      </c>
      <c r="G93" s="25"/>
      <c r="H93" s="25"/>
    </row>
    <row r="94" spans="1:8" ht="15.75">
      <c r="A94" s="140" t="s">
        <v>106</v>
      </c>
      <c r="B94" s="134" t="s">
        <v>970</v>
      </c>
      <c r="C94" s="141" t="s">
        <v>1238</v>
      </c>
      <c r="D94" s="126">
        <v>2588053.14</v>
      </c>
      <c r="E94" s="126">
        <v>2587188.25</v>
      </c>
      <c r="F94" s="36">
        <f t="shared" si="1"/>
        <v>864.89000000013039</v>
      </c>
      <c r="G94" s="25"/>
      <c r="H94" s="25"/>
    </row>
    <row r="95" spans="1:8" ht="15.75">
      <c r="A95" s="140" t="s">
        <v>958</v>
      </c>
      <c r="B95" s="134" t="s">
        <v>970</v>
      </c>
      <c r="C95" s="141" t="s">
        <v>1238</v>
      </c>
      <c r="D95" s="126">
        <v>1883528.45</v>
      </c>
      <c r="E95" s="126">
        <v>1560360.6</v>
      </c>
      <c r="F95" s="36">
        <f t="shared" si="1"/>
        <v>323167.84999999986</v>
      </c>
      <c r="G95" s="25"/>
      <c r="H95" s="25"/>
    </row>
    <row r="96" spans="1:8" ht="15.75">
      <c r="A96" s="140" t="s">
        <v>99</v>
      </c>
      <c r="B96" s="134" t="s">
        <v>970</v>
      </c>
      <c r="C96" s="141" t="s">
        <v>1238</v>
      </c>
      <c r="D96" s="126">
        <v>14479.94</v>
      </c>
      <c r="E96" s="126">
        <v>14466</v>
      </c>
      <c r="F96" s="36">
        <f t="shared" si="1"/>
        <v>13.940000000000509</v>
      </c>
      <c r="G96" s="25"/>
      <c r="H96" s="25"/>
    </row>
    <row r="97" spans="1:8" ht="15.75">
      <c r="A97" s="140" t="s">
        <v>1224</v>
      </c>
      <c r="B97" s="134" t="s">
        <v>970</v>
      </c>
      <c r="C97" s="141" t="s">
        <v>1238</v>
      </c>
      <c r="D97" s="126">
        <v>65643</v>
      </c>
      <c r="E97" s="126">
        <v>65643</v>
      </c>
      <c r="F97" s="36">
        <f t="shared" si="1"/>
        <v>0</v>
      </c>
      <c r="G97" s="25"/>
      <c r="H97" s="25"/>
    </row>
    <row r="98" spans="1:8" ht="15.75">
      <c r="A98" s="140" t="s">
        <v>458</v>
      </c>
      <c r="B98" s="134" t="s">
        <v>970</v>
      </c>
      <c r="C98" s="141" t="s">
        <v>1238</v>
      </c>
      <c r="D98" s="126">
        <v>1175580.27</v>
      </c>
      <c r="E98" s="126">
        <v>1174442.43</v>
      </c>
      <c r="F98" s="36">
        <f t="shared" si="1"/>
        <v>1137.8400000000838</v>
      </c>
      <c r="G98" s="25"/>
      <c r="H98" s="25"/>
    </row>
    <row r="99" spans="1:8" ht="48.75" customHeight="1">
      <c r="A99" s="140" t="s">
        <v>959</v>
      </c>
      <c r="B99" s="134" t="s">
        <v>970</v>
      </c>
      <c r="C99" s="141" t="s">
        <v>1238</v>
      </c>
      <c r="D99" s="126">
        <v>205975</v>
      </c>
      <c r="E99" s="126">
        <v>205975</v>
      </c>
      <c r="F99" s="36">
        <f t="shared" si="1"/>
        <v>0</v>
      </c>
      <c r="G99" s="25"/>
      <c r="H99" s="25"/>
    </row>
    <row r="100" spans="1:8" ht="15.75">
      <c r="A100" s="140" t="s">
        <v>16</v>
      </c>
      <c r="B100" s="134" t="s">
        <v>970</v>
      </c>
      <c r="C100" s="141" t="s">
        <v>1239</v>
      </c>
      <c r="D100" s="126">
        <v>95035</v>
      </c>
      <c r="E100" s="126">
        <v>95035</v>
      </c>
      <c r="F100" s="36">
        <f t="shared" si="1"/>
        <v>0</v>
      </c>
      <c r="G100" s="25"/>
      <c r="H100" s="25"/>
    </row>
    <row r="101" spans="1:8" ht="15.75">
      <c r="A101" s="140" t="s">
        <v>960</v>
      </c>
      <c r="B101" s="134" t="s">
        <v>970</v>
      </c>
      <c r="C101" s="141" t="s">
        <v>1239</v>
      </c>
      <c r="D101" s="126">
        <v>95035</v>
      </c>
      <c r="E101" s="126">
        <v>95035</v>
      </c>
      <c r="F101" s="36">
        <f t="shared" si="1"/>
        <v>0</v>
      </c>
      <c r="G101" s="25"/>
      <c r="H101" s="25"/>
    </row>
    <row r="102" spans="1:8" ht="94.5">
      <c r="A102" s="140" t="s">
        <v>179</v>
      </c>
      <c r="B102" s="134" t="s">
        <v>970</v>
      </c>
      <c r="C102" s="141" t="s">
        <v>1332</v>
      </c>
      <c r="D102" s="126">
        <v>329835.08</v>
      </c>
      <c r="E102" s="126">
        <v>329835.08</v>
      </c>
      <c r="F102" s="36">
        <f t="shared" si="1"/>
        <v>0</v>
      </c>
      <c r="G102" s="25"/>
      <c r="H102" s="25"/>
    </row>
    <row r="103" spans="1:8" ht="15.75">
      <c r="A103" s="140" t="s">
        <v>17</v>
      </c>
      <c r="B103" s="134" t="s">
        <v>970</v>
      </c>
      <c r="C103" s="141" t="s">
        <v>1333</v>
      </c>
      <c r="D103" s="126">
        <v>329835.08</v>
      </c>
      <c r="E103" s="126">
        <v>329835.08</v>
      </c>
      <c r="F103" s="36">
        <f t="shared" si="1"/>
        <v>0</v>
      </c>
      <c r="G103" s="25"/>
      <c r="H103" s="25"/>
    </row>
    <row r="104" spans="1:8" ht="15.75">
      <c r="A104" s="140" t="s">
        <v>1156</v>
      </c>
      <c r="B104" s="134" t="s">
        <v>970</v>
      </c>
      <c r="C104" s="141" t="s">
        <v>1333</v>
      </c>
      <c r="D104" s="126">
        <v>253329.56</v>
      </c>
      <c r="E104" s="126">
        <v>253329.56</v>
      </c>
      <c r="F104" s="36">
        <f t="shared" si="1"/>
        <v>0</v>
      </c>
      <c r="G104" s="25"/>
      <c r="H104" s="25"/>
    </row>
    <row r="105" spans="1:8" ht="15.75">
      <c r="A105" s="140" t="s">
        <v>1157</v>
      </c>
      <c r="B105" s="134" t="s">
        <v>970</v>
      </c>
      <c r="C105" s="141" t="s">
        <v>1333</v>
      </c>
      <c r="D105" s="126">
        <v>76505.52</v>
      </c>
      <c r="E105" s="126">
        <v>76505.52</v>
      </c>
      <c r="F105" s="36">
        <f t="shared" si="1"/>
        <v>0</v>
      </c>
      <c r="G105" s="25"/>
      <c r="H105" s="25"/>
    </row>
    <row r="106" spans="1:8" ht="47.25">
      <c r="A106" s="140" t="s">
        <v>1070</v>
      </c>
      <c r="B106" s="134" t="s">
        <v>970</v>
      </c>
      <c r="C106" s="141" t="s">
        <v>160</v>
      </c>
      <c r="D106" s="126">
        <v>416665.59</v>
      </c>
      <c r="E106" s="126">
        <v>416665.59</v>
      </c>
      <c r="F106" s="36">
        <f t="shared" si="1"/>
        <v>0</v>
      </c>
      <c r="G106" s="25"/>
      <c r="H106" s="25"/>
    </row>
    <row r="107" spans="1:8" ht="31.5">
      <c r="A107" s="140" t="s">
        <v>15</v>
      </c>
      <c r="B107" s="134" t="s">
        <v>970</v>
      </c>
      <c r="C107" s="141" t="s">
        <v>405</v>
      </c>
      <c r="D107" s="126">
        <v>4152.83</v>
      </c>
      <c r="E107" s="126">
        <v>4152.83</v>
      </c>
      <c r="F107" s="36">
        <f t="shared" si="1"/>
        <v>0</v>
      </c>
      <c r="G107" s="25"/>
      <c r="H107" s="25"/>
    </row>
    <row r="108" spans="1:8" ht="15.75">
      <c r="A108" s="140" t="s">
        <v>459</v>
      </c>
      <c r="B108" s="134" t="s">
        <v>970</v>
      </c>
      <c r="C108" s="141" t="s">
        <v>405</v>
      </c>
      <c r="D108" s="126">
        <v>4152.83</v>
      </c>
      <c r="E108" s="126">
        <v>4152.83</v>
      </c>
      <c r="F108" s="36">
        <f t="shared" si="1"/>
        <v>0</v>
      </c>
      <c r="G108" s="25"/>
      <c r="H108" s="25"/>
    </row>
    <row r="109" spans="1:8" ht="15.75">
      <c r="A109" s="140" t="s">
        <v>1071</v>
      </c>
      <c r="B109" s="134" t="s">
        <v>970</v>
      </c>
      <c r="C109" s="141" t="s">
        <v>161</v>
      </c>
      <c r="D109" s="126">
        <v>412512.76</v>
      </c>
      <c r="E109" s="126">
        <v>412512.76</v>
      </c>
      <c r="F109" s="36">
        <f t="shared" si="1"/>
        <v>0</v>
      </c>
      <c r="G109" s="25"/>
      <c r="H109" s="25"/>
    </row>
    <row r="110" spans="1:8" ht="15.75">
      <c r="A110" s="140" t="s">
        <v>1295</v>
      </c>
      <c r="B110" s="134" t="s">
        <v>970</v>
      </c>
      <c r="C110" s="141" t="s">
        <v>161</v>
      </c>
      <c r="D110" s="126">
        <v>215000</v>
      </c>
      <c r="E110" s="126">
        <v>215000</v>
      </c>
      <c r="F110" s="36">
        <f t="shared" si="1"/>
        <v>0</v>
      </c>
      <c r="G110" s="25"/>
      <c r="H110" s="25"/>
    </row>
    <row r="111" spans="1:8" ht="15.75">
      <c r="A111" s="140" t="s">
        <v>457</v>
      </c>
      <c r="B111" s="134" t="s">
        <v>970</v>
      </c>
      <c r="C111" s="141" t="s">
        <v>161</v>
      </c>
      <c r="D111" s="126">
        <v>197512.76</v>
      </c>
      <c r="E111" s="126">
        <v>197512.76</v>
      </c>
      <c r="F111" s="36">
        <f t="shared" si="1"/>
        <v>0</v>
      </c>
      <c r="G111" s="25"/>
      <c r="H111" s="25"/>
    </row>
    <row r="112" spans="1:8" ht="78.75">
      <c r="A112" s="140" t="s">
        <v>838</v>
      </c>
      <c r="B112" s="134" t="s">
        <v>970</v>
      </c>
      <c r="C112" s="141" t="s">
        <v>289</v>
      </c>
      <c r="D112" s="126">
        <v>4056880.68</v>
      </c>
      <c r="E112" s="126">
        <v>4056880.68</v>
      </c>
      <c r="F112" s="36">
        <f t="shared" si="1"/>
        <v>0</v>
      </c>
      <c r="G112" s="25"/>
      <c r="H112" s="25"/>
    </row>
    <row r="113" spans="1:8" ht="31.5">
      <c r="A113" s="140" t="s">
        <v>18</v>
      </c>
      <c r="B113" s="134" t="s">
        <v>970</v>
      </c>
      <c r="C113" s="141" t="s">
        <v>1240</v>
      </c>
      <c r="D113" s="126">
        <v>4056880.68</v>
      </c>
      <c r="E113" s="126">
        <v>4056880.68</v>
      </c>
      <c r="F113" s="36">
        <f t="shared" si="1"/>
        <v>0</v>
      </c>
      <c r="G113" s="25"/>
      <c r="H113" s="25"/>
    </row>
    <row r="114" spans="1:8" ht="22.5" customHeight="1">
      <c r="A114" s="140" t="s">
        <v>1221</v>
      </c>
      <c r="B114" s="134" t="s">
        <v>970</v>
      </c>
      <c r="C114" s="141" t="s">
        <v>1240</v>
      </c>
      <c r="D114" s="126">
        <v>4056880.68</v>
      </c>
      <c r="E114" s="126">
        <v>4056880.68</v>
      </c>
      <c r="F114" s="36">
        <f t="shared" si="1"/>
        <v>0</v>
      </c>
      <c r="G114" s="25"/>
      <c r="H114" s="25"/>
    </row>
    <row r="115" spans="1:8" ht="15.75">
      <c r="A115" s="143" t="s">
        <v>907</v>
      </c>
      <c r="B115" s="144" t="s">
        <v>970</v>
      </c>
      <c r="C115" s="145" t="s">
        <v>280</v>
      </c>
      <c r="D115" s="146">
        <v>3872699.42</v>
      </c>
      <c r="E115" s="146">
        <v>3856693.2</v>
      </c>
      <c r="F115" s="147">
        <f t="shared" si="1"/>
        <v>16006.219999999739</v>
      </c>
      <c r="G115" s="25"/>
      <c r="H115" s="25"/>
    </row>
    <row r="116" spans="1:8" ht="15.75">
      <c r="A116" s="143" t="s">
        <v>908</v>
      </c>
      <c r="B116" s="144" t="s">
        <v>970</v>
      </c>
      <c r="C116" s="145" t="s">
        <v>281</v>
      </c>
      <c r="D116" s="146">
        <v>3872699.42</v>
      </c>
      <c r="E116" s="146">
        <v>3856693.2</v>
      </c>
      <c r="F116" s="147">
        <f t="shared" si="1"/>
        <v>16006.219999999739</v>
      </c>
      <c r="G116" s="25"/>
      <c r="H116" s="25"/>
    </row>
    <row r="117" spans="1:8" ht="31.5">
      <c r="A117" s="140" t="s">
        <v>1190</v>
      </c>
      <c r="B117" s="134" t="s">
        <v>970</v>
      </c>
      <c r="C117" s="141" t="s">
        <v>282</v>
      </c>
      <c r="D117" s="126">
        <v>3872699.42</v>
      </c>
      <c r="E117" s="126">
        <v>3856693.2</v>
      </c>
      <c r="F117" s="36">
        <f t="shared" si="1"/>
        <v>16006.219999999739</v>
      </c>
      <c r="G117" s="25"/>
      <c r="H117" s="25"/>
    </row>
    <row r="118" spans="1:8" ht="31.5">
      <c r="A118" s="140" t="s">
        <v>14</v>
      </c>
      <c r="B118" s="134" t="s">
        <v>970</v>
      </c>
      <c r="C118" s="141" t="s">
        <v>1241</v>
      </c>
      <c r="D118" s="126">
        <v>3869699.42</v>
      </c>
      <c r="E118" s="126">
        <v>3853693.2</v>
      </c>
      <c r="F118" s="36">
        <f t="shared" si="1"/>
        <v>16006.219999999739</v>
      </c>
      <c r="G118" s="25"/>
      <c r="H118" s="25"/>
    </row>
    <row r="119" spans="1:8" ht="15.75">
      <c r="A119" s="140" t="s">
        <v>1156</v>
      </c>
      <c r="B119" s="134" t="s">
        <v>970</v>
      </c>
      <c r="C119" s="141" t="s">
        <v>1241</v>
      </c>
      <c r="D119" s="126">
        <v>2968202.42</v>
      </c>
      <c r="E119" s="126">
        <v>2966044.61</v>
      </c>
      <c r="F119" s="36">
        <f t="shared" si="1"/>
        <v>2157.8100000000559</v>
      </c>
      <c r="G119" s="25"/>
      <c r="H119" s="25"/>
    </row>
    <row r="120" spans="1:8" ht="15.75">
      <c r="A120" s="140" t="s">
        <v>1157</v>
      </c>
      <c r="B120" s="134" t="s">
        <v>970</v>
      </c>
      <c r="C120" s="141" t="s">
        <v>1241</v>
      </c>
      <c r="D120" s="126">
        <v>899023.88</v>
      </c>
      <c r="E120" s="126">
        <v>885175.47</v>
      </c>
      <c r="F120" s="36">
        <f t="shared" si="1"/>
        <v>13848.410000000033</v>
      </c>
      <c r="G120" s="25"/>
      <c r="H120" s="25"/>
    </row>
    <row r="121" spans="1:8" ht="31.5">
      <c r="A121" s="140" t="s">
        <v>1158</v>
      </c>
      <c r="B121" s="134" t="s">
        <v>970</v>
      </c>
      <c r="C121" s="141" t="s">
        <v>1241</v>
      </c>
      <c r="D121" s="126">
        <v>2473.12</v>
      </c>
      <c r="E121" s="126">
        <v>2473.12</v>
      </c>
      <c r="F121" s="36">
        <f t="shared" si="1"/>
        <v>0</v>
      </c>
      <c r="G121" s="25"/>
      <c r="H121" s="25"/>
    </row>
    <row r="122" spans="1:8" ht="51.75" customHeight="1">
      <c r="A122" s="140" t="s">
        <v>15</v>
      </c>
      <c r="B122" s="134" t="s">
        <v>970</v>
      </c>
      <c r="C122" s="141" t="s">
        <v>313</v>
      </c>
      <c r="D122" s="126">
        <v>3000</v>
      </c>
      <c r="E122" s="126">
        <v>3000</v>
      </c>
      <c r="F122" s="36">
        <f t="shared" si="1"/>
        <v>0</v>
      </c>
      <c r="G122" s="25"/>
      <c r="H122" s="25"/>
    </row>
    <row r="123" spans="1:8" ht="15.75">
      <c r="A123" s="140" t="s">
        <v>460</v>
      </c>
      <c r="B123" s="134" t="s">
        <v>970</v>
      </c>
      <c r="C123" s="141" t="s">
        <v>313</v>
      </c>
      <c r="D123" s="126">
        <v>3000</v>
      </c>
      <c r="E123" s="126">
        <v>3000</v>
      </c>
      <c r="F123" s="36">
        <f t="shared" si="1"/>
        <v>0</v>
      </c>
      <c r="G123" s="25"/>
      <c r="H123" s="25"/>
    </row>
    <row r="124" spans="1:8" ht="31.5">
      <c r="A124" s="143" t="s">
        <v>909</v>
      </c>
      <c r="B124" s="144" t="s">
        <v>970</v>
      </c>
      <c r="C124" s="145" t="s">
        <v>80</v>
      </c>
      <c r="D124" s="146">
        <v>12279671.65</v>
      </c>
      <c r="E124" s="146">
        <v>12167258.51</v>
      </c>
      <c r="F124" s="147">
        <f t="shared" si="1"/>
        <v>112413.1400000006</v>
      </c>
      <c r="G124" s="25"/>
      <c r="H124" s="25"/>
    </row>
    <row r="125" spans="1:8" ht="31.5">
      <c r="A125" s="143" t="s">
        <v>588</v>
      </c>
      <c r="B125" s="144" t="s">
        <v>970</v>
      </c>
      <c r="C125" s="145" t="s">
        <v>1018</v>
      </c>
      <c r="D125" s="146">
        <v>12114987.65</v>
      </c>
      <c r="E125" s="146">
        <v>12002574.51</v>
      </c>
      <c r="F125" s="147">
        <f t="shared" si="1"/>
        <v>112413.1400000006</v>
      </c>
      <c r="G125" s="25"/>
      <c r="H125" s="25"/>
    </row>
    <row r="126" spans="1:8" ht="63">
      <c r="A126" s="140" t="s">
        <v>1586</v>
      </c>
      <c r="B126" s="134" t="s">
        <v>970</v>
      </c>
      <c r="C126" s="141" t="s">
        <v>278</v>
      </c>
      <c r="D126" s="126">
        <v>963902.67</v>
      </c>
      <c r="E126" s="126">
        <v>963902.67</v>
      </c>
      <c r="F126" s="36">
        <f t="shared" si="1"/>
        <v>0</v>
      </c>
      <c r="G126" s="25"/>
      <c r="H126" s="25"/>
    </row>
    <row r="127" spans="1:8" ht="31.5">
      <c r="A127" s="140" t="s">
        <v>15</v>
      </c>
      <c r="B127" s="134" t="s">
        <v>970</v>
      </c>
      <c r="C127" s="141" t="s">
        <v>1552</v>
      </c>
      <c r="D127" s="126">
        <v>963902.67</v>
      </c>
      <c r="E127" s="126">
        <v>963902.67</v>
      </c>
      <c r="F127" s="36">
        <f t="shared" si="1"/>
        <v>0</v>
      </c>
      <c r="G127" s="25"/>
      <c r="H127" s="25"/>
    </row>
    <row r="128" spans="1:8" ht="15.75">
      <c r="A128" s="140" t="s">
        <v>1160</v>
      </c>
      <c r="B128" s="134" t="s">
        <v>970</v>
      </c>
      <c r="C128" s="141" t="s">
        <v>1552</v>
      </c>
      <c r="D128" s="126">
        <v>879446.67</v>
      </c>
      <c r="E128" s="126">
        <v>879446.67</v>
      </c>
      <c r="F128" s="36">
        <f t="shared" si="1"/>
        <v>0</v>
      </c>
      <c r="G128" s="25"/>
      <c r="H128" s="25"/>
    </row>
    <row r="129" spans="1:8" ht="15.75">
      <c r="A129" s="140" t="s">
        <v>106</v>
      </c>
      <c r="B129" s="134" t="s">
        <v>970</v>
      </c>
      <c r="C129" s="141" t="s">
        <v>1552</v>
      </c>
      <c r="D129" s="126">
        <v>84456</v>
      </c>
      <c r="E129" s="126">
        <v>84456</v>
      </c>
      <c r="F129" s="36">
        <f t="shared" si="1"/>
        <v>0</v>
      </c>
      <c r="G129" s="25"/>
      <c r="H129" s="25"/>
    </row>
    <row r="130" spans="1:8" ht="31.5">
      <c r="A130" s="140" t="s">
        <v>609</v>
      </c>
      <c r="B130" s="134" t="s">
        <v>970</v>
      </c>
      <c r="C130" s="141" t="s">
        <v>639</v>
      </c>
      <c r="D130" s="126">
        <v>1286725.6299999999</v>
      </c>
      <c r="E130" s="126">
        <v>1286725.6299999999</v>
      </c>
      <c r="F130" s="36">
        <f t="shared" si="1"/>
        <v>0</v>
      </c>
      <c r="G130" s="25"/>
      <c r="H130" s="25"/>
    </row>
    <row r="131" spans="1:8" ht="31.5">
      <c r="A131" s="140" t="s">
        <v>15</v>
      </c>
      <c r="B131" s="134" t="s">
        <v>970</v>
      </c>
      <c r="C131" s="141" t="s">
        <v>1553</v>
      </c>
      <c r="D131" s="126">
        <v>1211725.6299999999</v>
      </c>
      <c r="E131" s="126">
        <v>1211725.6299999999</v>
      </c>
      <c r="F131" s="36">
        <f t="shared" si="1"/>
        <v>0</v>
      </c>
      <c r="G131" s="25"/>
      <c r="H131" s="25"/>
    </row>
    <row r="132" spans="1:8" ht="15.75">
      <c r="A132" s="140" t="s">
        <v>1160</v>
      </c>
      <c r="B132" s="134" t="s">
        <v>970</v>
      </c>
      <c r="C132" s="141" t="s">
        <v>1553</v>
      </c>
      <c r="D132" s="126">
        <v>831548.6</v>
      </c>
      <c r="E132" s="126">
        <v>831548.6</v>
      </c>
      <c r="F132" s="36">
        <f t="shared" si="1"/>
        <v>0</v>
      </c>
      <c r="G132" s="25"/>
      <c r="H132" s="25"/>
    </row>
    <row r="133" spans="1:8" ht="15.75">
      <c r="A133" s="140" t="s">
        <v>106</v>
      </c>
      <c r="B133" s="134" t="s">
        <v>970</v>
      </c>
      <c r="C133" s="141" t="s">
        <v>1553</v>
      </c>
      <c r="D133" s="126">
        <v>380177.03</v>
      </c>
      <c r="E133" s="126">
        <v>380177.03</v>
      </c>
      <c r="F133" s="36">
        <f t="shared" si="1"/>
        <v>0</v>
      </c>
      <c r="G133" s="25"/>
      <c r="H133" s="25"/>
    </row>
    <row r="134" spans="1:8" ht="15.75">
      <c r="A134" s="140" t="s">
        <v>16</v>
      </c>
      <c r="B134" s="134" t="s">
        <v>970</v>
      </c>
      <c r="C134" s="141" t="s">
        <v>29</v>
      </c>
      <c r="D134" s="126">
        <v>75000</v>
      </c>
      <c r="E134" s="126">
        <v>75000</v>
      </c>
      <c r="F134" s="36">
        <f t="shared" si="1"/>
        <v>0</v>
      </c>
      <c r="G134" s="25"/>
      <c r="H134" s="25"/>
    </row>
    <row r="135" spans="1:8" ht="15.75">
      <c r="A135" s="140" t="s">
        <v>856</v>
      </c>
      <c r="B135" s="134" t="s">
        <v>970</v>
      </c>
      <c r="C135" s="141" t="s">
        <v>29</v>
      </c>
      <c r="D135" s="126">
        <v>75000</v>
      </c>
      <c r="E135" s="126">
        <v>75000</v>
      </c>
      <c r="F135" s="36">
        <f t="shared" si="1"/>
        <v>0</v>
      </c>
      <c r="G135" s="25"/>
      <c r="H135" s="25"/>
    </row>
    <row r="136" spans="1:8" ht="31.5">
      <c r="A136" s="140" t="s">
        <v>951</v>
      </c>
      <c r="B136" s="134" t="s">
        <v>970</v>
      </c>
      <c r="C136" s="141" t="s">
        <v>279</v>
      </c>
      <c r="D136" s="126">
        <v>9324680.3100000005</v>
      </c>
      <c r="E136" s="126">
        <v>9212267.1699999999</v>
      </c>
      <c r="F136" s="36">
        <f t="shared" si="1"/>
        <v>112413.1400000006</v>
      </c>
      <c r="G136" s="25"/>
      <c r="H136" s="25"/>
    </row>
    <row r="137" spans="1:8" ht="15.75">
      <c r="A137" s="140" t="s">
        <v>17</v>
      </c>
      <c r="B137" s="134" t="s">
        <v>970</v>
      </c>
      <c r="C137" s="141" t="s">
        <v>327</v>
      </c>
      <c r="D137" s="126">
        <v>8527820.7699999996</v>
      </c>
      <c r="E137" s="126">
        <v>8462703.2300000004</v>
      </c>
      <c r="F137" s="36">
        <f t="shared" ref="F137:F200" si="2">D137-E137</f>
        <v>65117.539999999106</v>
      </c>
      <c r="G137" s="25"/>
      <c r="H137" s="25"/>
    </row>
    <row r="138" spans="1:8" ht="33.75" customHeight="1">
      <c r="A138" s="140" t="s">
        <v>1156</v>
      </c>
      <c r="B138" s="134" t="s">
        <v>970</v>
      </c>
      <c r="C138" s="141" t="s">
        <v>327</v>
      </c>
      <c r="D138" s="126">
        <v>6422199.3099999996</v>
      </c>
      <c r="E138" s="126">
        <v>6422199.3099999996</v>
      </c>
      <c r="F138" s="36">
        <f t="shared" si="2"/>
        <v>0</v>
      </c>
      <c r="G138" s="25"/>
      <c r="H138" s="25"/>
    </row>
    <row r="139" spans="1:8" ht="15.75">
      <c r="A139" s="140" t="s">
        <v>1159</v>
      </c>
      <c r="B139" s="134" t="s">
        <v>970</v>
      </c>
      <c r="C139" s="141" t="s">
        <v>327</v>
      </c>
      <c r="D139" s="126">
        <v>10400</v>
      </c>
      <c r="E139" s="126">
        <v>10400</v>
      </c>
      <c r="F139" s="36">
        <f t="shared" si="2"/>
        <v>0</v>
      </c>
      <c r="G139" s="25"/>
      <c r="H139" s="25"/>
    </row>
    <row r="140" spans="1:8" ht="15.75">
      <c r="A140" s="140" t="s">
        <v>1157</v>
      </c>
      <c r="B140" s="134" t="s">
        <v>970</v>
      </c>
      <c r="C140" s="141" t="s">
        <v>327</v>
      </c>
      <c r="D140" s="126">
        <v>1939326.83</v>
      </c>
      <c r="E140" s="126">
        <v>1919940.12</v>
      </c>
      <c r="F140" s="36">
        <f t="shared" si="2"/>
        <v>19386.709999999963</v>
      </c>
      <c r="G140" s="25"/>
      <c r="H140" s="25"/>
    </row>
    <row r="141" spans="1:8" ht="15.75">
      <c r="A141" s="140" t="s">
        <v>1160</v>
      </c>
      <c r="B141" s="134" t="s">
        <v>970</v>
      </c>
      <c r="C141" s="141" t="s">
        <v>327</v>
      </c>
      <c r="D141" s="126">
        <v>129850.55</v>
      </c>
      <c r="E141" s="126">
        <v>99176</v>
      </c>
      <c r="F141" s="36">
        <f t="shared" si="2"/>
        <v>30674.550000000003</v>
      </c>
      <c r="G141" s="25"/>
      <c r="H141" s="25"/>
    </row>
    <row r="142" spans="1:8" ht="31.5">
      <c r="A142" s="140" t="s">
        <v>1158</v>
      </c>
      <c r="B142" s="134" t="s">
        <v>970</v>
      </c>
      <c r="C142" s="141" t="s">
        <v>327</v>
      </c>
      <c r="D142" s="126">
        <v>26044.080000000002</v>
      </c>
      <c r="E142" s="126">
        <v>10987.8</v>
      </c>
      <c r="F142" s="36">
        <f t="shared" si="2"/>
        <v>15056.280000000002</v>
      </c>
      <c r="G142" s="25"/>
      <c r="H142" s="25"/>
    </row>
    <row r="143" spans="1:8" ht="31.5">
      <c r="A143" s="140" t="s">
        <v>15</v>
      </c>
      <c r="B143" s="134" t="s">
        <v>970</v>
      </c>
      <c r="C143" s="141" t="s">
        <v>328</v>
      </c>
      <c r="D143" s="126">
        <v>796859.54</v>
      </c>
      <c r="E143" s="126">
        <v>749563.94</v>
      </c>
      <c r="F143" s="36">
        <f t="shared" si="2"/>
        <v>47295.600000000093</v>
      </c>
      <c r="G143" s="25"/>
      <c r="H143" s="25"/>
    </row>
    <row r="144" spans="1:8" ht="15.75">
      <c r="A144" s="140" t="s">
        <v>456</v>
      </c>
      <c r="B144" s="134" t="s">
        <v>970</v>
      </c>
      <c r="C144" s="141" t="s">
        <v>328</v>
      </c>
      <c r="D144" s="126">
        <v>238284.74</v>
      </c>
      <c r="E144" s="126">
        <v>226850.52</v>
      </c>
      <c r="F144" s="36">
        <f t="shared" si="2"/>
        <v>11434.220000000001</v>
      </c>
      <c r="G144" s="25"/>
      <c r="H144" s="25"/>
    </row>
    <row r="145" spans="1:8" ht="15.75">
      <c r="A145" s="140" t="s">
        <v>459</v>
      </c>
      <c r="B145" s="134" t="s">
        <v>970</v>
      </c>
      <c r="C145" s="141" t="s">
        <v>328</v>
      </c>
      <c r="D145" s="126">
        <v>382084.56</v>
      </c>
      <c r="E145" s="126">
        <v>346691.54</v>
      </c>
      <c r="F145" s="36">
        <f t="shared" si="2"/>
        <v>35393.020000000019</v>
      </c>
      <c r="G145" s="25"/>
      <c r="H145" s="25"/>
    </row>
    <row r="146" spans="1:8" ht="15.75">
      <c r="A146" s="140" t="s">
        <v>1160</v>
      </c>
      <c r="B146" s="134" t="s">
        <v>970</v>
      </c>
      <c r="C146" s="141" t="s">
        <v>328</v>
      </c>
      <c r="D146" s="126">
        <v>10679.85</v>
      </c>
      <c r="E146" s="126">
        <v>10679.85</v>
      </c>
      <c r="F146" s="36">
        <f t="shared" si="2"/>
        <v>0</v>
      </c>
      <c r="G146" s="25"/>
      <c r="H146" s="25"/>
    </row>
    <row r="147" spans="1:8" ht="15.75">
      <c r="A147" s="140" t="s">
        <v>106</v>
      </c>
      <c r="B147" s="134" t="s">
        <v>970</v>
      </c>
      <c r="C147" s="141" t="s">
        <v>328</v>
      </c>
      <c r="D147" s="126">
        <v>42190</v>
      </c>
      <c r="E147" s="126">
        <v>42190</v>
      </c>
      <c r="F147" s="36">
        <f t="shared" si="2"/>
        <v>0</v>
      </c>
      <c r="G147" s="25"/>
      <c r="H147" s="25"/>
    </row>
    <row r="148" spans="1:8" ht="15.75">
      <c r="A148" s="140" t="s">
        <v>99</v>
      </c>
      <c r="B148" s="134" t="s">
        <v>970</v>
      </c>
      <c r="C148" s="141" t="s">
        <v>328</v>
      </c>
      <c r="D148" s="126">
        <v>11700</v>
      </c>
      <c r="E148" s="126">
        <v>11700</v>
      </c>
      <c r="F148" s="36">
        <f t="shared" si="2"/>
        <v>0</v>
      </c>
      <c r="G148" s="25"/>
      <c r="H148" s="25"/>
    </row>
    <row r="149" spans="1:8" ht="15.75">
      <c r="A149" s="140" t="s">
        <v>1224</v>
      </c>
      <c r="B149" s="134" t="s">
        <v>970</v>
      </c>
      <c r="C149" s="141" t="s">
        <v>328</v>
      </c>
      <c r="D149" s="126">
        <v>46000</v>
      </c>
      <c r="E149" s="126">
        <v>46000</v>
      </c>
      <c r="F149" s="36">
        <f t="shared" si="2"/>
        <v>0</v>
      </c>
      <c r="G149" s="25"/>
      <c r="H149" s="25"/>
    </row>
    <row r="150" spans="1:8" ht="15.75">
      <c r="A150" s="140" t="s">
        <v>458</v>
      </c>
      <c r="B150" s="134" t="s">
        <v>970</v>
      </c>
      <c r="C150" s="141" t="s">
        <v>328</v>
      </c>
      <c r="D150" s="126">
        <v>65920.39</v>
      </c>
      <c r="E150" s="126">
        <v>65452.03</v>
      </c>
      <c r="F150" s="36">
        <f t="shared" si="2"/>
        <v>468.36000000000058</v>
      </c>
      <c r="G150" s="25"/>
      <c r="H150" s="25"/>
    </row>
    <row r="151" spans="1:8" ht="94.5">
      <c r="A151" s="140" t="s">
        <v>179</v>
      </c>
      <c r="B151" s="134" t="s">
        <v>970</v>
      </c>
      <c r="C151" s="141" t="s">
        <v>1334</v>
      </c>
      <c r="D151" s="126">
        <v>150679.04000000001</v>
      </c>
      <c r="E151" s="126">
        <v>150679.04000000001</v>
      </c>
      <c r="F151" s="36">
        <f t="shared" si="2"/>
        <v>0</v>
      </c>
      <c r="G151" s="25"/>
      <c r="H151" s="25"/>
    </row>
    <row r="152" spans="1:8" ht="15.75">
      <c r="A152" s="140" t="s">
        <v>17</v>
      </c>
      <c r="B152" s="134" t="s">
        <v>970</v>
      </c>
      <c r="C152" s="141" t="s">
        <v>1335</v>
      </c>
      <c r="D152" s="126">
        <v>150679.04000000001</v>
      </c>
      <c r="E152" s="126">
        <v>150679.04000000001</v>
      </c>
      <c r="F152" s="36">
        <f t="shared" si="2"/>
        <v>0</v>
      </c>
      <c r="G152" s="25"/>
      <c r="H152" s="25"/>
    </row>
    <row r="153" spans="1:8" ht="15.75">
      <c r="A153" s="140" t="s">
        <v>1156</v>
      </c>
      <c r="B153" s="134" t="s">
        <v>970</v>
      </c>
      <c r="C153" s="141" t="s">
        <v>1335</v>
      </c>
      <c r="D153" s="126">
        <v>115728.9</v>
      </c>
      <c r="E153" s="126">
        <v>115728.9</v>
      </c>
      <c r="F153" s="36">
        <f t="shared" si="2"/>
        <v>0</v>
      </c>
      <c r="G153" s="25"/>
      <c r="H153" s="25"/>
    </row>
    <row r="154" spans="1:8" ht="15.75">
      <c r="A154" s="140" t="s">
        <v>1157</v>
      </c>
      <c r="B154" s="134" t="s">
        <v>970</v>
      </c>
      <c r="C154" s="141" t="s">
        <v>1335</v>
      </c>
      <c r="D154" s="126">
        <v>34950.14</v>
      </c>
      <c r="E154" s="126">
        <v>34950.14</v>
      </c>
      <c r="F154" s="36">
        <f t="shared" si="2"/>
        <v>0</v>
      </c>
      <c r="G154" s="25"/>
      <c r="H154" s="25"/>
    </row>
    <row r="155" spans="1:8" ht="63">
      <c r="A155" s="140" t="s">
        <v>1191</v>
      </c>
      <c r="B155" s="134" t="s">
        <v>970</v>
      </c>
      <c r="C155" s="141" t="s">
        <v>674</v>
      </c>
      <c r="D155" s="126">
        <v>389000</v>
      </c>
      <c r="E155" s="126">
        <v>389000</v>
      </c>
      <c r="F155" s="36">
        <f t="shared" si="2"/>
        <v>0</v>
      </c>
      <c r="G155" s="25"/>
      <c r="H155" s="25"/>
    </row>
    <row r="156" spans="1:8" ht="31.5">
      <c r="A156" s="140" t="s">
        <v>15</v>
      </c>
      <c r="B156" s="134" t="s">
        <v>970</v>
      </c>
      <c r="C156" s="141" t="s">
        <v>329</v>
      </c>
      <c r="D156" s="126">
        <v>389000</v>
      </c>
      <c r="E156" s="126">
        <v>389000</v>
      </c>
      <c r="F156" s="36">
        <f t="shared" si="2"/>
        <v>0</v>
      </c>
      <c r="G156" s="25"/>
      <c r="H156" s="25"/>
    </row>
    <row r="157" spans="1:8" ht="15.75">
      <c r="A157" s="140" t="s">
        <v>460</v>
      </c>
      <c r="B157" s="134" t="s">
        <v>970</v>
      </c>
      <c r="C157" s="141" t="s">
        <v>329</v>
      </c>
      <c r="D157" s="126">
        <v>389000</v>
      </c>
      <c r="E157" s="126">
        <v>389000</v>
      </c>
      <c r="F157" s="36">
        <f t="shared" si="2"/>
        <v>0</v>
      </c>
      <c r="G157" s="25"/>
      <c r="H157" s="25"/>
    </row>
    <row r="158" spans="1:8" ht="31.5">
      <c r="A158" s="143" t="s">
        <v>884</v>
      </c>
      <c r="B158" s="144" t="s">
        <v>970</v>
      </c>
      <c r="C158" s="145" t="s">
        <v>640</v>
      </c>
      <c r="D158" s="146">
        <v>164684</v>
      </c>
      <c r="E158" s="146">
        <v>164684</v>
      </c>
      <c r="F158" s="147">
        <f t="shared" si="2"/>
        <v>0</v>
      </c>
      <c r="G158" s="25"/>
      <c r="H158" s="25"/>
    </row>
    <row r="159" spans="1:8" ht="31.5">
      <c r="A159" s="140" t="s">
        <v>1192</v>
      </c>
      <c r="B159" s="134" t="s">
        <v>970</v>
      </c>
      <c r="C159" s="141" t="s">
        <v>707</v>
      </c>
      <c r="D159" s="126">
        <v>16500</v>
      </c>
      <c r="E159" s="126">
        <v>16500</v>
      </c>
      <c r="F159" s="36">
        <f t="shared" si="2"/>
        <v>0</v>
      </c>
      <c r="G159" s="25"/>
      <c r="H159" s="25"/>
    </row>
    <row r="160" spans="1:8" ht="33.75" customHeight="1">
      <c r="A160" s="140" t="s">
        <v>15</v>
      </c>
      <c r="B160" s="134" t="s">
        <v>970</v>
      </c>
      <c r="C160" s="141" t="s">
        <v>330</v>
      </c>
      <c r="D160" s="126">
        <v>16500</v>
      </c>
      <c r="E160" s="126">
        <v>16500</v>
      </c>
      <c r="F160" s="36">
        <f t="shared" si="2"/>
        <v>0</v>
      </c>
      <c r="G160" s="25"/>
      <c r="H160" s="25"/>
    </row>
    <row r="161" spans="1:8" ht="15.75">
      <c r="A161" s="140" t="s">
        <v>1160</v>
      </c>
      <c r="B161" s="134" t="s">
        <v>970</v>
      </c>
      <c r="C161" s="141" t="s">
        <v>330</v>
      </c>
      <c r="D161" s="126">
        <v>16500</v>
      </c>
      <c r="E161" s="126">
        <v>16500</v>
      </c>
      <c r="F161" s="36">
        <f t="shared" si="2"/>
        <v>0</v>
      </c>
      <c r="G161" s="25"/>
      <c r="H161" s="25"/>
    </row>
    <row r="162" spans="1:8" ht="63">
      <c r="A162" s="140" t="s">
        <v>1589</v>
      </c>
      <c r="B162" s="134" t="s">
        <v>970</v>
      </c>
      <c r="C162" s="141" t="s">
        <v>641</v>
      </c>
      <c r="D162" s="126">
        <v>132150</v>
      </c>
      <c r="E162" s="126">
        <v>132150</v>
      </c>
      <c r="F162" s="36">
        <f t="shared" si="2"/>
        <v>0</v>
      </c>
      <c r="G162" s="25"/>
      <c r="H162" s="25"/>
    </row>
    <row r="163" spans="1:8" ht="47.25">
      <c r="A163" s="140" t="s">
        <v>1557</v>
      </c>
      <c r="B163" s="134" t="s">
        <v>970</v>
      </c>
      <c r="C163" s="141" t="s">
        <v>331</v>
      </c>
      <c r="D163" s="126">
        <v>132150</v>
      </c>
      <c r="E163" s="126">
        <v>132150</v>
      </c>
      <c r="F163" s="36">
        <f t="shared" si="2"/>
        <v>0</v>
      </c>
      <c r="G163" s="25"/>
      <c r="H163" s="25"/>
    </row>
    <row r="164" spans="1:8" ht="47.25">
      <c r="A164" s="140" t="s">
        <v>1225</v>
      </c>
      <c r="B164" s="134" t="s">
        <v>970</v>
      </c>
      <c r="C164" s="141" t="s">
        <v>331</v>
      </c>
      <c r="D164" s="126">
        <v>132150</v>
      </c>
      <c r="E164" s="126">
        <v>132150</v>
      </c>
      <c r="F164" s="36">
        <f t="shared" si="2"/>
        <v>0</v>
      </c>
      <c r="G164" s="25"/>
      <c r="H164" s="25"/>
    </row>
    <row r="165" spans="1:8" ht="15.75">
      <c r="A165" s="140" t="s">
        <v>1424</v>
      </c>
      <c r="B165" s="134" t="s">
        <v>970</v>
      </c>
      <c r="C165" s="141" t="s">
        <v>79</v>
      </c>
      <c r="D165" s="126">
        <v>16034</v>
      </c>
      <c r="E165" s="126">
        <v>16034</v>
      </c>
      <c r="F165" s="36">
        <f t="shared" si="2"/>
        <v>0</v>
      </c>
      <c r="G165" s="25"/>
      <c r="H165" s="25"/>
    </row>
    <row r="166" spans="1:8" ht="31.5">
      <c r="A166" s="140" t="s">
        <v>15</v>
      </c>
      <c r="B166" s="134" t="s">
        <v>970</v>
      </c>
      <c r="C166" s="141" t="s">
        <v>332</v>
      </c>
      <c r="D166" s="126">
        <v>16034</v>
      </c>
      <c r="E166" s="126">
        <v>16034</v>
      </c>
      <c r="F166" s="36">
        <f t="shared" si="2"/>
        <v>0</v>
      </c>
      <c r="G166" s="25"/>
      <c r="H166" s="25"/>
    </row>
    <row r="167" spans="1:8" ht="15.75">
      <c r="A167" s="140" t="s">
        <v>1160</v>
      </c>
      <c r="B167" s="134" t="s">
        <v>970</v>
      </c>
      <c r="C167" s="141" t="s">
        <v>332</v>
      </c>
      <c r="D167" s="126">
        <v>16034</v>
      </c>
      <c r="E167" s="126">
        <v>16034</v>
      </c>
      <c r="F167" s="36">
        <f t="shared" si="2"/>
        <v>0</v>
      </c>
      <c r="G167" s="25"/>
      <c r="H167" s="25"/>
    </row>
    <row r="168" spans="1:8" ht="15.75">
      <c r="A168" s="143" t="s">
        <v>1551</v>
      </c>
      <c r="B168" s="144" t="s">
        <v>970</v>
      </c>
      <c r="C168" s="145" t="s">
        <v>642</v>
      </c>
      <c r="D168" s="146">
        <v>259576462.24000001</v>
      </c>
      <c r="E168" s="146">
        <v>212790833.12</v>
      </c>
      <c r="F168" s="147">
        <f t="shared" si="2"/>
        <v>46785629.120000005</v>
      </c>
      <c r="G168" s="25"/>
      <c r="H168" s="25"/>
    </row>
    <row r="169" spans="1:8" ht="15.75">
      <c r="A169" s="143" t="s">
        <v>758</v>
      </c>
      <c r="B169" s="144" t="s">
        <v>970</v>
      </c>
      <c r="C169" s="145" t="s">
        <v>597</v>
      </c>
      <c r="D169" s="146">
        <v>3029100</v>
      </c>
      <c r="E169" s="146">
        <v>2955448.76</v>
      </c>
      <c r="F169" s="147">
        <f t="shared" si="2"/>
        <v>73651.240000000224</v>
      </c>
      <c r="G169" s="25"/>
      <c r="H169" s="25"/>
    </row>
    <row r="170" spans="1:8" ht="63">
      <c r="A170" s="140" t="s">
        <v>1193</v>
      </c>
      <c r="B170" s="134" t="s">
        <v>970</v>
      </c>
      <c r="C170" s="141" t="s">
        <v>708</v>
      </c>
      <c r="D170" s="126">
        <v>185600</v>
      </c>
      <c r="E170" s="126">
        <v>111973.75999999999</v>
      </c>
      <c r="F170" s="36">
        <f t="shared" si="2"/>
        <v>73626.240000000005</v>
      </c>
      <c r="G170" s="25"/>
      <c r="H170" s="25"/>
    </row>
    <row r="171" spans="1:8" ht="31.5">
      <c r="A171" s="140" t="s">
        <v>15</v>
      </c>
      <c r="B171" s="134" t="s">
        <v>970</v>
      </c>
      <c r="C171" s="141" t="s">
        <v>333</v>
      </c>
      <c r="D171" s="126">
        <v>185600</v>
      </c>
      <c r="E171" s="126">
        <v>111973.75999999999</v>
      </c>
      <c r="F171" s="36">
        <f t="shared" si="2"/>
        <v>73626.240000000005</v>
      </c>
      <c r="G171" s="25"/>
      <c r="H171" s="25"/>
    </row>
    <row r="172" spans="1:8" ht="15.75">
      <c r="A172" s="140" t="s">
        <v>1160</v>
      </c>
      <c r="B172" s="134" t="s">
        <v>970</v>
      </c>
      <c r="C172" s="141" t="s">
        <v>333</v>
      </c>
      <c r="D172" s="126">
        <v>180200</v>
      </c>
      <c r="E172" s="126">
        <v>106574</v>
      </c>
      <c r="F172" s="36">
        <f t="shared" si="2"/>
        <v>73626</v>
      </c>
      <c r="G172" s="25"/>
      <c r="H172" s="25"/>
    </row>
    <row r="173" spans="1:8" ht="15.75">
      <c r="A173" s="140" t="s">
        <v>458</v>
      </c>
      <c r="B173" s="134" t="s">
        <v>970</v>
      </c>
      <c r="C173" s="141" t="s">
        <v>333</v>
      </c>
      <c r="D173" s="126">
        <v>5400</v>
      </c>
      <c r="E173" s="126">
        <v>5399.76</v>
      </c>
      <c r="F173" s="36">
        <f t="shared" si="2"/>
        <v>0.23999999999978172</v>
      </c>
      <c r="G173" s="25"/>
      <c r="H173" s="25"/>
    </row>
    <row r="174" spans="1:8" ht="47.25">
      <c r="A174" s="140" t="s">
        <v>1485</v>
      </c>
      <c r="B174" s="134" t="s">
        <v>970</v>
      </c>
      <c r="C174" s="141" t="s">
        <v>1197</v>
      </c>
      <c r="D174" s="126">
        <v>2843500</v>
      </c>
      <c r="E174" s="126">
        <v>2843475</v>
      </c>
      <c r="F174" s="36">
        <f t="shared" si="2"/>
        <v>25</v>
      </c>
      <c r="G174" s="25"/>
      <c r="H174" s="25"/>
    </row>
    <row r="175" spans="1:8" ht="31.5">
      <c r="A175" s="140" t="s">
        <v>15</v>
      </c>
      <c r="B175" s="134" t="s">
        <v>970</v>
      </c>
      <c r="C175" s="141" t="s">
        <v>334</v>
      </c>
      <c r="D175" s="126">
        <v>2843500</v>
      </c>
      <c r="E175" s="126">
        <v>2843475</v>
      </c>
      <c r="F175" s="36">
        <f t="shared" si="2"/>
        <v>25</v>
      </c>
      <c r="G175" s="25"/>
      <c r="H175" s="25"/>
    </row>
    <row r="176" spans="1:8" ht="15.75">
      <c r="A176" s="140" t="s">
        <v>1160</v>
      </c>
      <c r="B176" s="134" t="s">
        <v>970</v>
      </c>
      <c r="C176" s="141" t="s">
        <v>334</v>
      </c>
      <c r="D176" s="126">
        <v>2770600</v>
      </c>
      <c r="E176" s="126">
        <v>2770575</v>
      </c>
      <c r="F176" s="36">
        <f t="shared" si="2"/>
        <v>25</v>
      </c>
      <c r="G176" s="25"/>
      <c r="H176" s="25"/>
    </row>
    <row r="177" spans="1:8" ht="15.75">
      <c r="A177" s="140" t="s">
        <v>106</v>
      </c>
      <c r="B177" s="134" t="s">
        <v>970</v>
      </c>
      <c r="C177" s="141" t="s">
        <v>334</v>
      </c>
      <c r="D177" s="126">
        <v>72900</v>
      </c>
      <c r="E177" s="126">
        <v>72900</v>
      </c>
      <c r="F177" s="36">
        <f t="shared" si="2"/>
        <v>0</v>
      </c>
      <c r="G177" s="25"/>
      <c r="H177" s="25"/>
    </row>
    <row r="178" spans="1:8" ht="15.75">
      <c r="A178" s="143" t="s">
        <v>81</v>
      </c>
      <c r="B178" s="144" t="s">
        <v>970</v>
      </c>
      <c r="C178" s="145" t="s">
        <v>868</v>
      </c>
      <c r="D178" s="146">
        <v>16972546.309999999</v>
      </c>
      <c r="E178" s="146">
        <v>15275458.33</v>
      </c>
      <c r="F178" s="147">
        <f t="shared" si="2"/>
        <v>1697087.9799999986</v>
      </c>
      <c r="G178" s="25"/>
      <c r="H178" s="25"/>
    </row>
    <row r="179" spans="1:8" ht="15.75">
      <c r="A179" s="140" t="s">
        <v>1226</v>
      </c>
      <c r="B179" s="134" t="s">
        <v>970</v>
      </c>
      <c r="C179" s="141" t="s">
        <v>103</v>
      </c>
      <c r="D179" s="126">
        <v>2368.96</v>
      </c>
      <c r="E179" s="126">
        <v>2368.96</v>
      </c>
      <c r="F179" s="36">
        <f t="shared" si="2"/>
        <v>0</v>
      </c>
      <c r="G179" s="25"/>
      <c r="H179" s="25"/>
    </row>
    <row r="180" spans="1:8" ht="31.5">
      <c r="A180" s="140" t="s">
        <v>15</v>
      </c>
      <c r="B180" s="134" t="s">
        <v>970</v>
      </c>
      <c r="C180" s="141" t="s">
        <v>104</v>
      </c>
      <c r="D180" s="126">
        <v>2368.96</v>
      </c>
      <c r="E180" s="126">
        <v>2368.96</v>
      </c>
      <c r="F180" s="36">
        <f t="shared" si="2"/>
        <v>0</v>
      </c>
      <c r="G180" s="25"/>
      <c r="H180" s="25"/>
    </row>
    <row r="181" spans="1:8" ht="31.5">
      <c r="A181" s="140" t="s">
        <v>959</v>
      </c>
      <c r="B181" s="134" t="s">
        <v>970</v>
      </c>
      <c r="C181" s="141" t="s">
        <v>104</v>
      </c>
      <c r="D181" s="126">
        <v>2368.96</v>
      </c>
      <c r="E181" s="126">
        <v>2368.96</v>
      </c>
      <c r="F181" s="36">
        <f t="shared" si="2"/>
        <v>0</v>
      </c>
      <c r="G181" s="25"/>
      <c r="H181" s="25"/>
    </row>
    <row r="182" spans="1:8" ht="15.75">
      <c r="A182" s="140" t="s">
        <v>1194</v>
      </c>
      <c r="B182" s="134" t="s">
        <v>970</v>
      </c>
      <c r="C182" s="141" t="s">
        <v>709</v>
      </c>
      <c r="D182" s="126">
        <v>16944177.350000001</v>
      </c>
      <c r="E182" s="126">
        <v>15247089.369999999</v>
      </c>
      <c r="F182" s="36">
        <f t="shared" si="2"/>
        <v>1697087.9800000023</v>
      </c>
      <c r="G182" s="25"/>
      <c r="H182" s="25"/>
    </row>
    <row r="183" spans="1:8" ht="31.5">
      <c r="A183" s="140" t="s">
        <v>15</v>
      </c>
      <c r="B183" s="134" t="s">
        <v>970</v>
      </c>
      <c r="C183" s="141" t="s">
        <v>335</v>
      </c>
      <c r="D183" s="126">
        <v>16944177.350000001</v>
      </c>
      <c r="E183" s="126">
        <v>15247089.369999999</v>
      </c>
      <c r="F183" s="36">
        <f t="shared" si="2"/>
        <v>1697087.9800000023</v>
      </c>
      <c r="G183" s="25"/>
      <c r="H183" s="25"/>
    </row>
    <row r="184" spans="1:8" ht="15.75">
      <c r="A184" s="140" t="s">
        <v>1222</v>
      </c>
      <c r="B184" s="134" t="s">
        <v>970</v>
      </c>
      <c r="C184" s="141" t="s">
        <v>335</v>
      </c>
      <c r="D184" s="126">
        <v>16944177.350000001</v>
      </c>
      <c r="E184" s="126">
        <v>15247089.369999999</v>
      </c>
      <c r="F184" s="36">
        <f t="shared" si="2"/>
        <v>1697087.9800000023</v>
      </c>
      <c r="G184" s="25"/>
      <c r="H184" s="25"/>
    </row>
    <row r="185" spans="1:8" ht="51.75" customHeight="1">
      <c r="A185" s="140" t="s">
        <v>1436</v>
      </c>
      <c r="B185" s="134" t="s">
        <v>970</v>
      </c>
      <c r="C185" s="141" t="s">
        <v>1198</v>
      </c>
      <c r="D185" s="126">
        <v>26000</v>
      </c>
      <c r="E185" s="126">
        <v>26000</v>
      </c>
      <c r="F185" s="36">
        <f t="shared" si="2"/>
        <v>0</v>
      </c>
      <c r="G185" s="25"/>
      <c r="H185" s="25"/>
    </row>
    <row r="186" spans="1:8" ht="31.5">
      <c r="A186" s="140" t="s">
        <v>15</v>
      </c>
      <c r="B186" s="134" t="s">
        <v>970</v>
      </c>
      <c r="C186" s="141" t="s">
        <v>336</v>
      </c>
      <c r="D186" s="126">
        <v>26000</v>
      </c>
      <c r="E186" s="126">
        <v>26000</v>
      </c>
      <c r="F186" s="36">
        <f t="shared" si="2"/>
        <v>0</v>
      </c>
      <c r="G186" s="25"/>
      <c r="H186" s="25"/>
    </row>
    <row r="187" spans="1:8" ht="15.75">
      <c r="A187" s="140" t="s">
        <v>1160</v>
      </c>
      <c r="B187" s="134" t="s">
        <v>970</v>
      </c>
      <c r="C187" s="141" t="s">
        <v>336</v>
      </c>
      <c r="D187" s="126">
        <v>26000</v>
      </c>
      <c r="E187" s="126">
        <v>26000</v>
      </c>
      <c r="F187" s="36">
        <f t="shared" si="2"/>
        <v>0</v>
      </c>
      <c r="G187" s="25"/>
      <c r="H187" s="25"/>
    </row>
    <row r="188" spans="1:8" ht="53.25" customHeight="1">
      <c r="A188" s="143" t="s">
        <v>766</v>
      </c>
      <c r="B188" s="144" t="s">
        <v>970</v>
      </c>
      <c r="C188" s="145" t="s">
        <v>598</v>
      </c>
      <c r="D188" s="146">
        <v>236799463.75999999</v>
      </c>
      <c r="E188" s="146">
        <v>191784573.86000001</v>
      </c>
      <c r="F188" s="147">
        <f t="shared" si="2"/>
        <v>45014889.899999976</v>
      </c>
      <c r="G188" s="25"/>
      <c r="H188" s="25"/>
    </row>
    <row r="189" spans="1:8" ht="63">
      <c r="A189" s="140" t="s">
        <v>136</v>
      </c>
      <c r="B189" s="134" t="s">
        <v>970</v>
      </c>
      <c r="C189" s="141" t="s">
        <v>1521</v>
      </c>
      <c r="D189" s="126">
        <v>9046595.9800000004</v>
      </c>
      <c r="E189" s="126">
        <v>9046595.9800000004</v>
      </c>
      <c r="F189" s="36">
        <f t="shared" si="2"/>
        <v>0</v>
      </c>
      <c r="G189" s="25"/>
      <c r="H189" s="25"/>
    </row>
    <row r="190" spans="1:8" ht="67.5" customHeight="1">
      <c r="A190" s="140" t="s">
        <v>15</v>
      </c>
      <c r="B190" s="134" t="s">
        <v>970</v>
      </c>
      <c r="C190" s="141" t="s">
        <v>1522</v>
      </c>
      <c r="D190" s="126">
        <v>9046595.9800000004</v>
      </c>
      <c r="E190" s="126">
        <v>9046595.9800000004</v>
      </c>
      <c r="F190" s="36">
        <f t="shared" si="2"/>
        <v>0</v>
      </c>
      <c r="G190" s="25"/>
      <c r="H190" s="25"/>
    </row>
    <row r="191" spans="1:8" ht="15.75">
      <c r="A191" s="140" t="s">
        <v>460</v>
      </c>
      <c r="B191" s="134" t="s">
        <v>970</v>
      </c>
      <c r="C191" s="141" t="s">
        <v>1522</v>
      </c>
      <c r="D191" s="126">
        <v>9046595.9800000004</v>
      </c>
      <c r="E191" s="126">
        <v>9046595.9800000004</v>
      </c>
      <c r="F191" s="36">
        <f t="shared" si="2"/>
        <v>0</v>
      </c>
      <c r="G191" s="25"/>
      <c r="H191" s="25"/>
    </row>
    <row r="192" spans="1:8" ht="47.25">
      <c r="A192" s="140" t="s">
        <v>402</v>
      </c>
      <c r="B192" s="134" t="s">
        <v>970</v>
      </c>
      <c r="C192" s="141" t="s">
        <v>406</v>
      </c>
      <c r="D192" s="126">
        <v>3117730.09</v>
      </c>
      <c r="E192" s="126">
        <v>3117730.09</v>
      </c>
      <c r="F192" s="36">
        <f t="shared" si="2"/>
        <v>0</v>
      </c>
      <c r="G192" s="25"/>
      <c r="H192" s="25"/>
    </row>
    <row r="193" spans="1:8" ht="31.5">
      <c r="A193" s="140" t="s">
        <v>15</v>
      </c>
      <c r="B193" s="134" t="s">
        <v>970</v>
      </c>
      <c r="C193" s="141" t="s">
        <v>407</v>
      </c>
      <c r="D193" s="126">
        <v>3117730.09</v>
      </c>
      <c r="E193" s="126">
        <v>3117730.09</v>
      </c>
      <c r="F193" s="36">
        <f t="shared" si="2"/>
        <v>0</v>
      </c>
      <c r="G193" s="25"/>
      <c r="H193" s="25"/>
    </row>
    <row r="194" spans="1:8" ht="15.75">
      <c r="A194" s="140" t="s">
        <v>460</v>
      </c>
      <c r="B194" s="134" t="s">
        <v>970</v>
      </c>
      <c r="C194" s="141" t="s">
        <v>407</v>
      </c>
      <c r="D194" s="126">
        <v>3117730.09</v>
      </c>
      <c r="E194" s="126">
        <v>3117730.09</v>
      </c>
      <c r="F194" s="36">
        <f t="shared" si="2"/>
        <v>0</v>
      </c>
      <c r="G194" s="25"/>
      <c r="H194" s="25"/>
    </row>
    <row r="195" spans="1:8" ht="63">
      <c r="A195" s="140" t="s">
        <v>356</v>
      </c>
      <c r="B195" s="134" t="s">
        <v>970</v>
      </c>
      <c r="C195" s="141" t="s">
        <v>1264</v>
      </c>
      <c r="D195" s="126">
        <v>9391598.1699999999</v>
      </c>
      <c r="E195" s="126">
        <v>9391598.1699999999</v>
      </c>
      <c r="F195" s="36">
        <f t="shared" si="2"/>
        <v>0</v>
      </c>
      <c r="G195" s="25"/>
      <c r="H195" s="25"/>
    </row>
    <row r="196" spans="1:8" ht="31.5">
      <c r="A196" s="140" t="s">
        <v>15</v>
      </c>
      <c r="B196" s="134" t="s">
        <v>970</v>
      </c>
      <c r="C196" s="141" t="s">
        <v>1265</v>
      </c>
      <c r="D196" s="126">
        <v>9391598.1699999999</v>
      </c>
      <c r="E196" s="126">
        <v>9391598.1699999999</v>
      </c>
      <c r="F196" s="36">
        <f t="shared" si="2"/>
        <v>0</v>
      </c>
      <c r="G196" s="25"/>
      <c r="H196" s="25"/>
    </row>
    <row r="197" spans="1:8" ht="15.75">
      <c r="A197" s="140" t="s">
        <v>460</v>
      </c>
      <c r="B197" s="134" t="s">
        <v>970</v>
      </c>
      <c r="C197" s="141" t="s">
        <v>1265</v>
      </c>
      <c r="D197" s="126">
        <v>9391598.1699999999</v>
      </c>
      <c r="E197" s="126">
        <v>9391598.1699999999</v>
      </c>
      <c r="F197" s="36">
        <f t="shared" si="2"/>
        <v>0</v>
      </c>
      <c r="G197" s="25"/>
      <c r="H197" s="25"/>
    </row>
    <row r="198" spans="1:8" ht="31.5">
      <c r="A198" s="140" t="s">
        <v>767</v>
      </c>
      <c r="B198" s="134" t="s">
        <v>970</v>
      </c>
      <c r="C198" s="141" t="s">
        <v>1609</v>
      </c>
      <c r="D198" s="126">
        <v>31001380.59</v>
      </c>
      <c r="E198" s="126">
        <v>30861198.539999999</v>
      </c>
      <c r="F198" s="36">
        <f t="shared" si="2"/>
        <v>140182.05000000075</v>
      </c>
      <c r="G198" s="25"/>
      <c r="H198" s="25"/>
    </row>
    <row r="199" spans="1:8" ht="31.5">
      <c r="A199" s="140" t="s">
        <v>15</v>
      </c>
      <c r="B199" s="134" t="s">
        <v>970</v>
      </c>
      <c r="C199" s="141" t="s">
        <v>337</v>
      </c>
      <c r="D199" s="126">
        <v>31001380.59</v>
      </c>
      <c r="E199" s="126">
        <v>30861198.539999999</v>
      </c>
      <c r="F199" s="36">
        <f t="shared" si="2"/>
        <v>140182.05000000075</v>
      </c>
      <c r="G199" s="25"/>
      <c r="H199" s="25"/>
    </row>
    <row r="200" spans="1:8" ht="15.75">
      <c r="A200" s="140" t="s">
        <v>459</v>
      </c>
      <c r="B200" s="134" t="s">
        <v>970</v>
      </c>
      <c r="C200" s="141" t="s">
        <v>337</v>
      </c>
      <c r="D200" s="126">
        <v>230023.58</v>
      </c>
      <c r="E200" s="126">
        <v>209841.53</v>
      </c>
      <c r="F200" s="36">
        <f t="shared" si="2"/>
        <v>20182.049999999988</v>
      </c>
      <c r="G200" s="25"/>
      <c r="H200" s="25"/>
    </row>
    <row r="201" spans="1:8" ht="15.75">
      <c r="A201" s="140" t="s">
        <v>460</v>
      </c>
      <c r="B201" s="134" t="s">
        <v>970</v>
      </c>
      <c r="C201" s="141" t="s">
        <v>337</v>
      </c>
      <c r="D201" s="126">
        <v>29661357.010000002</v>
      </c>
      <c r="E201" s="126">
        <v>29661357.010000002</v>
      </c>
      <c r="F201" s="36">
        <f t="shared" ref="F201:F264" si="3">D201-E201</f>
        <v>0</v>
      </c>
      <c r="G201" s="25"/>
      <c r="H201" s="25"/>
    </row>
    <row r="202" spans="1:8" ht="15.75">
      <c r="A202" s="140" t="s">
        <v>1160</v>
      </c>
      <c r="B202" s="134" t="s">
        <v>970</v>
      </c>
      <c r="C202" s="141" t="s">
        <v>337</v>
      </c>
      <c r="D202" s="126">
        <v>1110000</v>
      </c>
      <c r="E202" s="126">
        <v>990000</v>
      </c>
      <c r="F202" s="36">
        <f t="shared" si="3"/>
        <v>120000</v>
      </c>
      <c r="G202" s="25"/>
      <c r="H202" s="25"/>
    </row>
    <row r="203" spans="1:8" ht="15.75">
      <c r="A203" s="140" t="s">
        <v>768</v>
      </c>
      <c r="B203" s="134" t="s">
        <v>970</v>
      </c>
      <c r="C203" s="141" t="s">
        <v>1610</v>
      </c>
      <c r="D203" s="126">
        <v>4821611.34</v>
      </c>
      <c r="E203" s="126">
        <v>4821611.34</v>
      </c>
      <c r="F203" s="36">
        <f t="shared" si="3"/>
        <v>0</v>
      </c>
      <c r="G203" s="25"/>
      <c r="H203" s="25"/>
    </row>
    <row r="204" spans="1:8" ht="31.5">
      <c r="A204" s="140" t="s">
        <v>15</v>
      </c>
      <c r="B204" s="134" t="s">
        <v>970</v>
      </c>
      <c r="C204" s="141" t="s">
        <v>338</v>
      </c>
      <c r="D204" s="126">
        <v>4821611.34</v>
      </c>
      <c r="E204" s="126">
        <v>4821611.34</v>
      </c>
      <c r="F204" s="36">
        <f t="shared" si="3"/>
        <v>0</v>
      </c>
      <c r="G204" s="25"/>
      <c r="H204" s="25"/>
    </row>
    <row r="205" spans="1:8" ht="15.75">
      <c r="A205" s="140" t="s">
        <v>460</v>
      </c>
      <c r="B205" s="134" t="s">
        <v>970</v>
      </c>
      <c r="C205" s="141" t="s">
        <v>338</v>
      </c>
      <c r="D205" s="126">
        <v>4821611.34</v>
      </c>
      <c r="E205" s="126">
        <v>4821611.34</v>
      </c>
      <c r="F205" s="36">
        <f t="shared" si="3"/>
        <v>0</v>
      </c>
      <c r="G205" s="25"/>
      <c r="H205" s="25"/>
    </row>
    <row r="206" spans="1:8" ht="110.25">
      <c r="A206" s="140" t="s">
        <v>634</v>
      </c>
      <c r="B206" s="134" t="s">
        <v>970</v>
      </c>
      <c r="C206" s="141" t="s">
        <v>1266</v>
      </c>
      <c r="D206" s="126">
        <v>8650558</v>
      </c>
      <c r="E206" s="126">
        <v>8650558</v>
      </c>
      <c r="F206" s="36">
        <f t="shared" si="3"/>
        <v>0</v>
      </c>
      <c r="G206" s="25"/>
      <c r="H206" s="25"/>
    </row>
    <row r="207" spans="1:8" ht="31.5">
      <c r="A207" s="140" t="s">
        <v>15</v>
      </c>
      <c r="B207" s="134" t="s">
        <v>970</v>
      </c>
      <c r="C207" s="141" t="s">
        <v>1267</v>
      </c>
      <c r="D207" s="126">
        <v>8650558</v>
      </c>
      <c r="E207" s="126">
        <v>8650558</v>
      </c>
      <c r="F207" s="36">
        <f t="shared" si="3"/>
        <v>0</v>
      </c>
      <c r="G207" s="25"/>
      <c r="H207" s="25"/>
    </row>
    <row r="208" spans="1:8" ht="15.75">
      <c r="A208" s="140" t="s">
        <v>460</v>
      </c>
      <c r="B208" s="134" t="s">
        <v>970</v>
      </c>
      <c r="C208" s="141" t="s">
        <v>1267</v>
      </c>
      <c r="D208" s="126">
        <v>8650558</v>
      </c>
      <c r="E208" s="126">
        <v>8650558</v>
      </c>
      <c r="F208" s="36">
        <f t="shared" si="3"/>
        <v>0</v>
      </c>
      <c r="G208" s="25"/>
      <c r="H208" s="25"/>
    </row>
    <row r="209" spans="1:8" ht="31.5">
      <c r="A209" s="140" t="s">
        <v>748</v>
      </c>
      <c r="B209" s="134" t="s">
        <v>970</v>
      </c>
      <c r="C209" s="141" t="s">
        <v>1268</v>
      </c>
      <c r="D209" s="126">
        <v>16000000</v>
      </c>
      <c r="E209" s="126">
        <v>16000000</v>
      </c>
      <c r="F209" s="36">
        <f t="shared" si="3"/>
        <v>0</v>
      </c>
      <c r="G209" s="25"/>
      <c r="H209" s="25"/>
    </row>
    <row r="210" spans="1:8" ht="31.5">
      <c r="A210" s="140" t="s">
        <v>15</v>
      </c>
      <c r="B210" s="134" t="s">
        <v>970</v>
      </c>
      <c r="C210" s="141" t="s">
        <v>1269</v>
      </c>
      <c r="D210" s="126">
        <v>16000000</v>
      </c>
      <c r="E210" s="126">
        <v>16000000</v>
      </c>
      <c r="F210" s="36">
        <f t="shared" si="3"/>
        <v>0</v>
      </c>
      <c r="G210" s="25"/>
      <c r="H210" s="25"/>
    </row>
    <row r="211" spans="1:8" ht="15.75">
      <c r="A211" s="140" t="s">
        <v>106</v>
      </c>
      <c r="B211" s="134" t="s">
        <v>970</v>
      </c>
      <c r="C211" s="141" t="s">
        <v>1269</v>
      </c>
      <c r="D211" s="126">
        <v>16000000</v>
      </c>
      <c r="E211" s="126">
        <v>16000000</v>
      </c>
      <c r="F211" s="36">
        <f t="shared" si="3"/>
        <v>0</v>
      </c>
      <c r="G211" s="25"/>
      <c r="H211" s="25"/>
    </row>
    <row r="212" spans="1:8" ht="31.5">
      <c r="A212" s="140" t="s">
        <v>1537</v>
      </c>
      <c r="B212" s="134" t="s">
        <v>970</v>
      </c>
      <c r="C212" s="141" t="s">
        <v>1270</v>
      </c>
      <c r="D212" s="126">
        <v>22946454.280000001</v>
      </c>
      <c r="E212" s="126">
        <v>22946454.280000001</v>
      </c>
      <c r="F212" s="36">
        <f t="shared" si="3"/>
        <v>0</v>
      </c>
      <c r="G212" s="25"/>
      <c r="H212" s="25"/>
    </row>
    <row r="213" spans="1:8" ht="31.5">
      <c r="A213" s="140" t="s">
        <v>15</v>
      </c>
      <c r="B213" s="134" t="s">
        <v>970</v>
      </c>
      <c r="C213" s="141" t="s">
        <v>1271</v>
      </c>
      <c r="D213" s="126">
        <v>22935154.280000001</v>
      </c>
      <c r="E213" s="126">
        <v>22935154.280000001</v>
      </c>
      <c r="F213" s="36">
        <f t="shared" si="3"/>
        <v>0</v>
      </c>
      <c r="G213" s="25"/>
      <c r="H213" s="25"/>
    </row>
    <row r="214" spans="1:8" ht="31.5">
      <c r="A214" s="140" t="s">
        <v>956</v>
      </c>
      <c r="B214" s="134" t="s">
        <v>970</v>
      </c>
      <c r="C214" s="141" t="s">
        <v>1271</v>
      </c>
      <c r="D214" s="126">
        <v>22935154.280000001</v>
      </c>
      <c r="E214" s="126">
        <v>22935154.280000001</v>
      </c>
      <c r="F214" s="36">
        <f t="shared" si="3"/>
        <v>0</v>
      </c>
      <c r="G214" s="25"/>
      <c r="H214" s="25"/>
    </row>
    <row r="215" spans="1:8" ht="15.75">
      <c r="A215" s="140" t="s">
        <v>16</v>
      </c>
      <c r="B215" s="134" t="s">
        <v>970</v>
      </c>
      <c r="C215" s="141" t="s">
        <v>788</v>
      </c>
      <c r="D215" s="126">
        <v>11300</v>
      </c>
      <c r="E215" s="126">
        <v>11300</v>
      </c>
      <c r="F215" s="36">
        <f t="shared" si="3"/>
        <v>0</v>
      </c>
      <c r="G215" s="25"/>
      <c r="H215" s="25"/>
    </row>
    <row r="216" spans="1:8" ht="15.75">
      <c r="A216" s="140" t="s">
        <v>960</v>
      </c>
      <c r="B216" s="134" t="s">
        <v>970</v>
      </c>
      <c r="C216" s="141" t="s">
        <v>788</v>
      </c>
      <c r="D216" s="126">
        <v>11300</v>
      </c>
      <c r="E216" s="126">
        <v>11300</v>
      </c>
      <c r="F216" s="36">
        <f t="shared" si="3"/>
        <v>0</v>
      </c>
      <c r="G216" s="25"/>
      <c r="H216" s="25"/>
    </row>
    <row r="217" spans="1:8" ht="94.5">
      <c r="A217" s="140" t="s">
        <v>684</v>
      </c>
      <c r="B217" s="134" t="s">
        <v>970</v>
      </c>
      <c r="C217" s="141" t="s">
        <v>308</v>
      </c>
      <c r="D217" s="126">
        <v>4320161.33</v>
      </c>
      <c r="E217" s="126">
        <v>4176336.83</v>
      </c>
      <c r="F217" s="36">
        <f t="shared" si="3"/>
        <v>143824.5</v>
      </c>
      <c r="G217" s="25"/>
      <c r="H217" s="25"/>
    </row>
    <row r="218" spans="1:8" ht="31.5">
      <c r="A218" s="140" t="s">
        <v>15</v>
      </c>
      <c r="B218" s="134" t="s">
        <v>970</v>
      </c>
      <c r="C218" s="141" t="s">
        <v>1062</v>
      </c>
      <c r="D218" s="126">
        <v>4320161.33</v>
      </c>
      <c r="E218" s="126">
        <v>4176336.83</v>
      </c>
      <c r="F218" s="36">
        <f t="shared" si="3"/>
        <v>143824.5</v>
      </c>
      <c r="G218" s="25"/>
      <c r="H218" s="25"/>
    </row>
    <row r="219" spans="1:8" ht="15.75">
      <c r="A219" s="140" t="s">
        <v>460</v>
      </c>
      <c r="B219" s="134" t="s">
        <v>970</v>
      </c>
      <c r="C219" s="141" t="s">
        <v>1062</v>
      </c>
      <c r="D219" s="126">
        <v>3827236.55</v>
      </c>
      <c r="E219" s="126">
        <v>3827236.55</v>
      </c>
      <c r="F219" s="36">
        <f t="shared" si="3"/>
        <v>0</v>
      </c>
      <c r="G219" s="25"/>
      <c r="H219" s="25"/>
    </row>
    <row r="220" spans="1:8" ht="38.25" customHeight="1">
      <c r="A220" s="140" t="s">
        <v>1160</v>
      </c>
      <c r="B220" s="134" t="s">
        <v>970</v>
      </c>
      <c r="C220" s="141" t="s">
        <v>1062</v>
      </c>
      <c r="D220" s="126">
        <v>492924.78</v>
      </c>
      <c r="E220" s="126">
        <v>349100.28</v>
      </c>
      <c r="F220" s="36">
        <f t="shared" si="3"/>
        <v>143824.5</v>
      </c>
      <c r="G220" s="25"/>
      <c r="H220" s="25"/>
    </row>
    <row r="221" spans="1:8" ht="94.5">
      <c r="A221" s="140" t="s">
        <v>684</v>
      </c>
      <c r="B221" s="134" t="s">
        <v>970</v>
      </c>
      <c r="C221" s="141" t="s">
        <v>1272</v>
      </c>
      <c r="D221" s="126">
        <v>73951400</v>
      </c>
      <c r="E221" s="126">
        <v>43448619.090000004</v>
      </c>
      <c r="F221" s="36">
        <f t="shared" si="3"/>
        <v>30502780.909999996</v>
      </c>
      <c r="G221" s="25"/>
      <c r="H221" s="25"/>
    </row>
    <row r="222" spans="1:8" ht="31.5">
      <c r="A222" s="140" t="s">
        <v>15</v>
      </c>
      <c r="B222" s="134" t="s">
        <v>970</v>
      </c>
      <c r="C222" s="141" t="s">
        <v>1273</v>
      </c>
      <c r="D222" s="126">
        <v>73951400</v>
      </c>
      <c r="E222" s="126">
        <v>43448619.090000004</v>
      </c>
      <c r="F222" s="36">
        <f t="shared" si="3"/>
        <v>30502780.909999996</v>
      </c>
      <c r="G222" s="25"/>
      <c r="H222" s="25"/>
    </row>
    <row r="223" spans="1:8" ht="15.75">
      <c r="A223" s="140" t="s">
        <v>460</v>
      </c>
      <c r="B223" s="134" t="s">
        <v>970</v>
      </c>
      <c r="C223" s="141" t="s">
        <v>1273</v>
      </c>
      <c r="D223" s="126">
        <v>73951400</v>
      </c>
      <c r="E223" s="126">
        <v>43448619.090000004</v>
      </c>
      <c r="F223" s="36">
        <f t="shared" si="3"/>
        <v>30502780.909999996</v>
      </c>
      <c r="G223" s="25"/>
      <c r="H223" s="25"/>
    </row>
    <row r="224" spans="1:8" ht="94.5">
      <c r="A224" s="140" t="s">
        <v>684</v>
      </c>
      <c r="B224" s="134" t="s">
        <v>970</v>
      </c>
      <c r="C224" s="141" t="s">
        <v>105</v>
      </c>
      <c r="D224" s="126">
        <v>26697451.280000001</v>
      </c>
      <c r="E224" s="126">
        <v>26697451.280000001</v>
      </c>
      <c r="F224" s="36">
        <f t="shared" si="3"/>
        <v>0</v>
      </c>
      <c r="G224" s="25"/>
      <c r="H224" s="25"/>
    </row>
    <row r="225" spans="1:8" ht="31.5">
      <c r="A225" s="140" t="s">
        <v>15</v>
      </c>
      <c r="B225" s="134" t="s">
        <v>970</v>
      </c>
      <c r="C225" s="141" t="s">
        <v>1161</v>
      </c>
      <c r="D225" s="126">
        <v>26697451.280000001</v>
      </c>
      <c r="E225" s="126">
        <v>26697451.280000001</v>
      </c>
      <c r="F225" s="36">
        <f t="shared" si="3"/>
        <v>0</v>
      </c>
      <c r="G225" s="25"/>
      <c r="H225" s="25"/>
    </row>
    <row r="226" spans="1:8" ht="15.75">
      <c r="A226" s="140" t="s">
        <v>460</v>
      </c>
      <c r="B226" s="134" t="s">
        <v>970</v>
      </c>
      <c r="C226" s="141" t="s">
        <v>1161</v>
      </c>
      <c r="D226" s="126">
        <v>26697451.280000001</v>
      </c>
      <c r="E226" s="126">
        <v>26697451.280000001</v>
      </c>
      <c r="F226" s="36">
        <f t="shared" si="3"/>
        <v>0</v>
      </c>
      <c r="G226" s="25"/>
      <c r="H226" s="25"/>
    </row>
    <row r="227" spans="1:8" ht="94.5">
      <c r="A227" s="140" t="s">
        <v>684</v>
      </c>
      <c r="B227" s="134" t="s">
        <v>970</v>
      </c>
      <c r="C227" s="141" t="s">
        <v>1274</v>
      </c>
      <c r="D227" s="126">
        <v>3892280</v>
      </c>
      <c r="E227" s="126">
        <v>3892280</v>
      </c>
      <c r="F227" s="36">
        <f t="shared" si="3"/>
        <v>0</v>
      </c>
      <c r="G227" s="25"/>
      <c r="H227" s="25"/>
    </row>
    <row r="228" spans="1:8" ht="31.5">
      <c r="A228" s="140" t="s">
        <v>15</v>
      </c>
      <c r="B228" s="134" t="s">
        <v>970</v>
      </c>
      <c r="C228" s="141" t="s">
        <v>1275</v>
      </c>
      <c r="D228" s="126">
        <v>3892280</v>
      </c>
      <c r="E228" s="126">
        <v>3892280</v>
      </c>
      <c r="F228" s="36">
        <f t="shared" si="3"/>
        <v>0</v>
      </c>
      <c r="G228" s="25"/>
      <c r="H228" s="25"/>
    </row>
    <row r="229" spans="1:8" ht="15.75">
      <c r="A229" s="140" t="s">
        <v>460</v>
      </c>
      <c r="B229" s="134" t="s">
        <v>970</v>
      </c>
      <c r="C229" s="141" t="s">
        <v>1275</v>
      </c>
      <c r="D229" s="126">
        <v>3892280</v>
      </c>
      <c r="E229" s="126">
        <v>3892280</v>
      </c>
      <c r="F229" s="36">
        <f t="shared" si="3"/>
        <v>0</v>
      </c>
      <c r="G229" s="25"/>
      <c r="H229" s="25"/>
    </row>
    <row r="230" spans="1:8" ht="63">
      <c r="A230" s="140" t="s">
        <v>22</v>
      </c>
      <c r="B230" s="134" t="s">
        <v>970</v>
      </c>
      <c r="C230" s="141" t="s">
        <v>30</v>
      </c>
      <c r="D230" s="126">
        <v>2000000</v>
      </c>
      <c r="E230" s="126">
        <v>0</v>
      </c>
      <c r="F230" s="36">
        <f t="shared" si="3"/>
        <v>2000000</v>
      </c>
      <c r="G230" s="25"/>
      <c r="H230" s="25"/>
    </row>
    <row r="231" spans="1:8" ht="31.5">
      <c r="A231" s="140" t="s">
        <v>15</v>
      </c>
      <c r="B231" s="134" t="s">
        <v>970</v>
      </c>
      <c r="C231" s="141" t="s">
        <v>31</v>
      </c>
      <c r="D231" s="126">
        <v>2000000</v>
      </c>
      <c r="E231" s="126">
        <v>0</v>
      </c>
      <c r="F231" s="36">
        <f t="shared" si="3"/>
        <v>2000000</v>
      </c>
      <c r="G231" s="25"/>
      <c r="H231" s="25"/>
    </row>
    <row r="232" spans="1:8" ht="15.75">
      <c r="A232" s="140" t="s">
        <v>1160</v>
      </c>
      <c r="B232" s="134" t="s">
        <v>970</v>
      </c>
      <c r="C232" s="141" t="s">
        <v>31</v>
      </c>
      <c r="D232" s="126">
        <v>2000000</v>
      </c>
      <c r="E232" s="126">
        <v>0</v>
      </c>
      <c r="F232" s="36">
        <f t="shared" si="3"/>
        <v>2000000</v>
      </c>
      <c r="G232" s="25"/>
      <c r="H232" s="25"/>
    </row>
    <row r="233" spans="1:8" ht="47.25">
      <c r="A233" s="140" t="s">
        <v>1227</v>
      </c>
      <c r="B233" s="134" t="s">
        <v>970</v>
      </c>
      <c r="C233" s="141" t="s">
        <v>1162</v>
      </c>
      <c r="D233" s="126">
        <v>2853083.65</v>
      </c>
      <c r="E233" s="126">
        <v>2853083.65</v>
      </c>
      <c r="F233" s="36">
        <f t="shared" si="3"/>
        <v>0</v>
      </c>
      <c r="G233" s="25"/>
      <c r="H233" s="25"/>
    </row>
    <row r="234" spans="1:8" ht="31.5">
      <c r="A234" s="140" t="s">
        <v>15</v>
      </c>
      <c r="B234" s="134" t="s">
        <v>970</v>
      </c>
      <c r="C234" s="141" t="s">
        <v>1163</v>
      </c>
      <c r="D234" s="126">
        <v>2853083.65</v>
      </c>
      <c r="E234" s="126">
        <v>2853083.65</v>
      </c>
      <c r="F234" s="36">
        <f t="shared" si="3"/>
        <v>0</v>
      </c>
      <c r="G234" s="25"/>
      <c r="H234" s="25"/>
    </row>
    <row r="235" spans="1:8" ht="15.75">
      <c r="A235" s="140" t="s">
        <v>1160</v>
      </c>
      <c r="B235" s="134" t="s">
        <v>970</v>
      </c>
      <c r="C235" s="141" t="s">
        <v>1163</v>
      </c>
      <c r="D235" s="126">
        <v>2853083.65</v>
      </c>
      <c r="E235" s="126">
        <v>2853083.65</v>
      </c>
      <c r="F235" s="36">
        <f t="shared" si="3"/>
        <v>0</v>
      </c>
      <c r="G235" s="25"/>
      <c r="H235" s="25"/>
    </row>
    <row r="236" spans="1:8" ht="47.25">
      <c r="A236" s="140" t="s">
        <v>1538</v>
      </c>
      <c r="B236" s="134" t="s">
        <v>970</v>
      </c>
      <c r="C236" s="141" t="s">
        <v>1276</v>
      </c>
      <c r="D236" s="126">
        <v>13310065.699999999</v>
      </c>
      <c r="E236" s="126">
        <v>1081963.26</v>
      </c>
      <c r="F236" s="36">
        <f t="shared" si="3"/>
        <v>12228102.439999999</v>
      </c>
      <c r="G236" s="25"/>
      <c r="H236" s="25"/>
    </row>
    <row r="237" spans="1:8" ht="31.5">
      <c r="A237" s="140" t="s">
        <v>15</v>
      </c>
      <c r="B237" s="134" t="s">
        <v>970</v>
      </c>
      <c r="C237" s="141" t="s">
        <v>1277</v>
      </c>
      <c r="D237" s="126">
        <v>13310065.699999999</v>
      </c>
      <c r="E237" s="126">
        <v>1081963.26</v>
      </c>
      <c r="F237" s="36">
        <f t="shared" si="3"/>
        <v>12228102.439999999</v>
      </c>
      <c r="G237" s="25"/>
      <c r="H237" s="25"/>
    </row>
    <row r="238" spans="1:8" ht="15.75">
      <c r="A238" s="140" t="s">
        <v>460</v>
      </c>
      <c r="B238" s="134" t="s">
        <v>970</v>
      </c>
      <c r="C238" s="141" t="s">
        <v>1277</v>
      </c>
      <c r="D238" s="126">
        <v>13310065.699999999</v>
      </c>
      <c r="E238" s="126">
        <v>1081963.26</v>
      </c>
      <c r="F238" s="36">
        <f t="shared" si="3"/>
        <v>12228102.439999999</v>
      </c>
      <c r="G238" s="25"/>
      <c r="H238" s="25"/>
    </row>
    <row r="239" spans="1:8" ht="47.25">
      <c r="A239" s="140" t="s">
        <v>1228</v>
      </c>
      <c r="B239" s="134" t="s">
        <v>970</v>
      </c>
      <c r="C239" s="141" t="s">
        <v>1164</v>
      </c>
      <c r="D239" s="126">
        <v>3446916.35</v>
      </c>
      <c r="E239" s="126">
        <v>3446916.35</v>
      </c>
      <c r="F239" s="36">
        <f t="shared" si="3"/>
        <v>0</v>
      </c>
      <c r="G239" s="25"/>
      <c r="H239" s="25"/>
    </row>
    <row r="240" spans="1:8" ht="15.75" customHeight="1">
      <c r="A240" s="140" t="s">
        <v>15</v>
      </c>
      <c r="B240" s="134" t="s">
        <v>970</v>
      </c>
      <c r="C240" s="141" t="s">
        <v>1165</v>
      </c>
      <c r="D240" s="126">
        <v>3446916.35</v>
      </c>
      <c r="E240" s="126">
        <v>3446916.35</v>
      </c>
      <c r="F240" s="36">
        <f t="shared" si="3"/>
        <v>0</v>
      </c>
      <c r="G240" s="25"/>
      <c r="H240" s="25"/>
    </row>
    <row r="241" spans="1:8" ht="15.75">
      <c r="A241" s="140" t="s">
        <v>1160</v>
      </c>
      <c r="B241" s="134" t="s">
        <v>970</v>
      </c>
      <c r="C241" s="141" t="s">
        <v>1165</v>
      </c>
      <c r="D241" s="126">
        <v>3446916.35</v>
      </c>
      <c r="E241" s="126">
        <v>3446916.35</v>
      </c>
      <c r="F241" s="36">
        <f t="shared" si="3"/>
        <v>0</v>
      </c>
      <c r="G241" s="25"/>
      <c r="H241" s="25"/>
    </row>
    <row r="242" spans="1:8" ht="63">
      <c r="A242" s="140" t="s">
        <v>997</v>
      </c>
      <c r="B242" s="134" t="s">
        <v>970</v>
      </c>
      <c r="C242" s="141" t="s">
        <v>51</v>
      </c>
      <c r="D242" s="126">
        <v>1352177</v>
      </c>
      <c r="E242" s="126">
        <v>1352177</v>
      </c>
      <c r="F242" s="36">
        <f t="shared" si="3"/>
        <v>0</v>
      </c>
      <c r="G242" s="25"/>
      <c r="H242" s="25"/>
    </row>
    <row r="243" spans="1:8" ht="15.75">
      <c r="A243" s="140" t="s">
        <v>16</v>
      </c>
      <c r="B243" s="134" t="s">
        <v>970</v>
      </c>
      <c r="C243" s="141" t="s">
        <v>339</v>
      </c>
      <c r="D243" s="126">
        <v>1352177</v>
      </c>
      <c r="E243" s="126">
        <v>1352177</v>
      </c>
      <c r="F243" s="36">
        <f t="shared" si="3"/>
        <v>0</v>
      </c>
      <c r="G243" s="25"/>
      <c r="H243" s="25"/>
    </row>
    <row r="244" spans="1:8" ht="15.75">
      <c r="A244" s="140" t="s">
        <v>960</v>
      </c>
      <c r="B244" s="134" t="s">
        <v>970</v>
      </c>
      <c r="C244" s="141" t="s">
        <v>339</v>
      </c>
      <c r="D244" s="126">
        <v>1352177</v>
      </c>
      <c r="E244" s="126">
        <v>1352177</v>
      </c>
      <c r="F244" s="36">
        <f t="shared" si="3"/>
        <v>0</v>
      </c>
      <c r="G244" s="25"/>
      <c r="H244" s="25"/>
    </row>
    <row r="245" spans="1:8" ht="15.75">
      <c r="A245" s="143" t="s">
        <v>769</v>
      </c>
      <c r="B245" s="144" t="s">
        <v>970</v>
      </c>
      <c r="C245" s="145" t="s">
        <v>664</v>
      </c>
      <c r="D245" s="146">
        <v>2775352.17</v>
      </c>
      <c r="E245" s="146">
        <v>2775352.17</v>
      </c>
      <c r="F245" s="147">
        <f t="shared" si="3"/>
        <v>0</v>
      </c>
      <c r="G245" s="25"/>
      <c r="H245" s="25"/>
    </row>
    <row r="246" spans="1:8" ht="78.75">
      <c r="A246" s="140" t="s">
        <v>643</v>
      </c>
      <c r="B246" s="134" t="s">
        <v>970</v>
      </c>
      <c r="C246" s="141" t="s">
        <v>52</v>
      </c>
      <c r="D246" s="126">
        <v>200000</v>
      </c>
      <c r="E246" s="126">
        <v>200000</v>
      </c>
      <c r="F246" s="36">
        <f t="shared" si="3"/>
        <v>0</v>
      </c>
      <c r="G246" s="25"/>
      <c r="H246" s="25"/>
    </row>
    <row r="247" spans="1:8" ht="47.25">
      <c r="A247" s="140" t="s">
        <v>1557</v>
      </c>
      <c r="B247" s="134" t="s">
        <v>970</v>
      </c>
      <c r="C247" s="141" t="s">
        <v>340</v>
      </c>
      <c r="D247" s="126">
        <v>200000</v>
      </c>
      <c r="E247" s="126">
        <v>200000</v>
      </c>
      <c r="F247" s="36">
        <f t="shared" si="3"/>
        <v>0</v>
      </c>
      <c r="G247" s="25"/>
      <c r="H247" s="25"/>
    </row>
    <row r="248" spans="1:8" ht="47.25">
      <c r="A248" s="140" t="s">
        <v>1225</v>
      </c>
      <c r="B248" s="134" t="s">
        <v>970</v>
      </c>
      <c r="C248" s="141" t="s">
        <v>340</v>
      </c>
      <c r="D248" s="126">
        <v>200000</v>
      </c>
      <c r="E248" s="126">
        <v>200000</v>
      </c>
      <c r="F248" s="36">
        <f t="shared" si="3"/>
        <v>0</v>
      </c>
      <c r="G248" s="25"/>
      <c r="H248" s="25"/>
    </row>
    <row r="249" spans="1:8" ht="63">
      <c r="A249" s="140" t="s">
        <v>877</v>
      </c>
      <c r="B249" s="134" t="s">
        <v>970</v>
      </c>
      <c r="C249" s="141" t="s">
        <v>1321</v>
      </c>
      <c r="D249" s="126">
        <v>623718.84</v>
      </c>
      <c r="E249" s="126">
        <v>623718.84</v>
      </c>
      <c r="F249" s="36">
        <f t="shared" si="3"/>
        <v>0</v>
      </c>
      <c r="G249" s="25"/>
      <c r="H249" s="25"/>
    </row>
    <row r="250" spans="1:8" ht="47.25">
      <c r="A250" s="140" t="s">
        <v>1557</v>
      </c>
      <c r="B250" s="134" t="s">
        <v>970</v>
      </c>
      <c r="C250" s="141" t="s">
        <v>341</v>
      </c>
      <c r="D250" s="126">
        <v>623718.84</v>
      </c>
      <c r="E250" s="126">
        <v>623718.84</v>
      </c>
      <c r="F250" s="36">
        <f t="shared" si="3"/>
        <v>0</v>
      </c>
      <c r="G250" s="25"/>
      <c r="H250" s="25"/>
    </row>
    <row r="251" spans="1:8" ht="47.25">
      <c r="A251" s="140" t="s">
        <v>1225</v>
      </c>
      <c r="B251" s="134" t="s">
        <v>970</v>
      </c>
      <c r="C251" s="141" t="s">
        <v>341</v>
      </c>
      <c r="D251" s="126">
        <v>623718.84</v>
      </c>
      <c r="E251" s="126">
        <v>623718.84</v>
      </c>
      <c r="F251" s="36">
        <f t="shared" si="3"/>
        <v>0</v>
      </c>
      <c r="G251" s="25"/>
      <c r="H251" s="25"/>
    </row>
    <row r="252" spans="1:8" ht="47.25">
      <c r="A252" s="140" t="s">
        <v>1539</v>
      </c>
      <c r="B252" s="134" t="s">
        <v>970</v>
      </c>
      <c r="C252" s="141" t="s">
        <v>1278</v>
      </c>
      <c r="D252" s="126">
        <v>1108300</v>
      </c>
      <c r="E252" s="126">
        <v>1108300</v>
      </c>
      <c r="F252" s="36">
        <f t="shared" si="3"/>
        <v>0</v>
      </c>
      <c r="G252" s="25"/>
      <c r="H252" s="25"/>
    </row>
    <row r="253" spans="1:8" ht="31.5">
      <c r="A253" s="140" t="s">
        <v>15</v>
      </c>
      <c r="B253" s="134" t="s">
        <v>970</v>
      </c>
      <c r="C253" s="141" t="s">
        <v>1279</v>
      </c>
      <c r="D253" s="126">
        <v>1108300</v>
      </c>
      <c r="E253" s="126">
        <v>1108300</v>
      </c>
      <c r="F253" s="36">
        <f t="shared" si="3"/>
        <v>0</v>
      </c>
      <c r="G253" s="25"/>
      <c r="H253" s="25"/>
    </row>
    <row r="254" spans="1:8" ht="15.75">
      <c r="A254" s="140" t="s">
        <v>1160</v>
      </c>
      <c r="B254" s="134" t="s">
        <v>970</v>
      </c>
      <c r="C254" s="141" t="s">
        <v>1279</v>
      </c>
      <c r="D254" s="126">
        <v>1108300</v>
      </c>
      <c r="E254" s="126">
        <v>1108300</v>
      </c>
      <c r="F254" s="36">
        <f t="shared" si="3"/>
        <v>0</v>
      </c>
      <c r="G254" s="25"/>
      <c r="H254" s="25"/>
    </row>
    <row r="255" spans="1:8" ht="63">
      <c r="A255" s="140" t="s">
        <v>685</v>
      </c>
      <c r="B255" s="134" t="s">
        <v>970</v>
      </c>
      <c r="C255" s="141" t="s">
        <v>1612</v>
      </c>
      <c r="D255" s="126">
        <v>843333.33</v>
      </c>
      <c r="E255" s="126">
        <v>843333.33</v>
      </c>
      <c r="F255" s="36">
        <f t="shared" si="3"/>
        <v>0</v>
      </c>
      <c r="G255" s="25"/>
      <c r="H255" s="25"/>
    </row>
    <row r="256" spans="1:8" ht="31.5">
      <c r="A256" s="140" t="s">
        <v>15</v>
      </c>
      <c r="B256" s="134" t="s">
        <v>970</v>
      </c>
      <c r="C256" s="141" t="s">
        <v>1516</v>
      </c>
      <c r="D256" s="126">
        <v>843333.33</v>
      </c>
      <c r="E256" s="126">
        <v>843333.33</v>
      </c>
      <c r="F256" s="36">
        <f t="shared" si="3"/>
        <v>0</v>
      </c>
      <c r="G256" s="25"/>
      <c r="H256" s="25"/>
    </row>
    <row r="257" spans="1:8" ht="15.75">
      <c r="A257" s="140" t="s">
        <v>1160</v>
      </c>
      <c r="B257" s="134" t="s">
        <v>970</v>
      </c>
      <c r="C257" s="141" t="s">
        <v>1516</v>
      </c>
      <c r="D257" s="126">
        <v>843333.33</v>
      </c>
      <c r="E257" s="126">
        <v>843333.33</v>
      </c>
      <c r="F257" s="36">
        <f t="shared" si="3"/>
        <v>0</v>
      </c>
      <c r="G257" s="25"/>
      <c r="H257" s="25"/>
    </row>
    <row r="258" spans="1:8" ht="15.75">
      <c r="A258" s="143" t="s">
        <v>1549</v>
      </c>
      <c r="B258" s="144" t="s">
        <v>970</v>
      </c>
      <c r="C258" s="145" t="s">
        <v>665</v>
      </c>
      <c r="D258" s="146">
        <v>298011622.44</v>
      </c>
      <c r="E258" s="146">
        <v>274896883.86000001</v>
      </c>
      <c r="F258" s="147">
        <f t="shared" si="3"/>
        <v>23114738.579999983</v>
      </c>
      <c r="G258" s="25"/>
      <c r="H258" s="25"/>
    </row>
    <row r="259" spans="1:8" ht="15.75">
      <c r="A259" s="143" t="s">
        <v>21</v>
      </c>
      <c r="B259" s="144" t="s">
        <v>970</v>
      </c>
      <c r="C259" s="145" t="s">
        <v>244</v>
      </c>
      <c r="D259" s="146">
        <v>91772675.609999999</v>
      </c>
      <c r="E259" s="146">
        <v>91772675.560000002</v>
      </c>
      <c r="F259" s="147">
        <f t="shared" si="3"/>
        <v>4.9999997019767761E-2</v>
      </c>
      <c r="G259" s="25"/>
      <c r="H259" s="25"/>
    </row>
    <row r="260" spans="1:8" ht="47.25">
      <c r="A260" s="140" t="s">
        <v>1525</v>
      </c>
      <c r="B260" s="134" t="s">
        <v>970</v>
      </c>
      <c r="C260" s="141" t="s">
        <v>1523</v>
      </c>
      <c r="D260" s="126">
        <v>14059799.640000001</v>
      </c>
      <c r="E260" s="126">
        <v>14059799.640000001</v>
      </c>
      <c r="F260" s="36">
        <f t="shared" si="3"/>
        <v>0</v>
      </c>
      <c r="G260" s="25"/>
      <c r="H260" s="25"/>
    </row>
    <row r="261" spans="1:8" ht="15.75">
      <c r="A261" s="140" t="s">
        <v>1558</v>
      </c>
      <c r="B261" s="134" t="s">
        <v>970</v>
      </c>
      <c r="C261" s="141" t="s">
        <v>1524</v>
      </c>
      <c r="D261" s="126">
        <v>14059799.640000001</v>
      </c>
      <c r="E261" s="126">
        <v>14059799.640000001</v>
      </c>
      <c r="F261" s="36">
        <f t="shared" si="3"/>
        <v>0</v>
      </c>
      <c r="G261" s="25"/>
      <c r="H261" s="25"/>
    </row>
    <row r="262" spans="1:8" ht="15.75">
      <c r="A262" s="140" t="s">
        <v>106</v>
      </c>
      <c r="B262" s="134" t="s">
        <v>970</v>
      </c>
      <c r="C262" s="141" t="s">
        <v>1524</v>
      </c>
      <c r="D262" s="126">
        <v>14059799.640000001</v>
      </c>
      <c r="E262" s="126">
        <v>14059799.640000001</v>
      </c>
      <c r="F262" s="36">
        <f t="shared" si="3"/>
        <v>0</v>
      </c>
      <c r="G262" s="25"/>
      <c r="H262" s="25"/>
    </row>
    <row r="263" spans="1:8" ht="47.25">
      <c r="A263" s="140" t="s">
        <v>4</v>
      </c>
      <c r="B263" s="134" t="s">
        <v>970</v>
      </c>
      <c r="C263" s="141" t="s">
        <v>1280</v>
      </c>
      <c r="D263" s="126">
        <v>1450590.48</v>
      </c>
      <c r="E263" s="126">
        <v>1450590.48</v>
      </c>
      <c r="F263" s="36">
        <f t="shared" si="3"/>
        <v>0</v>
      </c>
      <c r="G263" s="25"/>
      <c r="H263" s="25"/>
    </row>
    <row r="264" spans="1:8" ht="15.75">
      <c r="A264" s="140" t="s">
        <v>1558</v>
      </c>
      <c r="B264" s="134" t="s">
        <v>970</v>
      </c>
      <c r="C264" s="141" t="s">
        <v>1281</v>
      </c>
      <c r="D264" s="126">
        <v>1450590.48</v>
      </c>
      <c r="E264" s="126">
        <v>1450590.48</v>
      </c>
      <c r="F264" s="36">
        <f t="shared" si="3"/>
        <v>0</v>
      </c>
      <c r="G264" s="25"/>
      <c r="H264" s="25"/>
    </row>
    <row r="265" spans="1:8" ht="15.75">
      <c r="A265" s="140" t="s">
        <v>251</v>
      </c>
      <c r="B265" s="134" t="s">
        <v>970</v>
      </c>
      <c r="C265" s="141" t="s">
        <v>1281</v>
      </c>
      <c r="D265" s="126">
        <v>1450590.48</v>
      </c>
      <c r="E265" s="126">
        <v>1450590.48</v>
      </c>
      <c r="F265" s="36">
        <f t="shared" ref="F265:F328" si="4">D265-E265</f>
        <v>0</v>
      </c>
      <c r="G265" s="25"/>
      <c r="H265" s="25"/>
    </row>
    <row r="266" spans="1:8" ht="15.75">
      <c r="A266" s="140" t="s">
        <v>1072</v>
      </c>
      <c r="B266" s="134" t="s">
        <v>970</v>
      </c>
      <c r="C266" s="141" t="s">
        <v>162</v>
      </c>
      <c r="D266" s="126">
        <v>400481.18</v>
      </c>
      <c r="E266" s="126">
        <v>400481.18</v>
      </c>
      <c r="F266" s="36">
        <f t="shared" si="4"/>
        <v>0</v>
      </c>
      <c r="G266" s="25"/>
      <c r="H266" s="25"/>
    </row>
    <row r="267" spans="1:8" ht="31.5">
      <c r="A267" s="140" t="s">
        <v>15</v>
      </c>
      <c r="B267" s="134" t="s">
        <v>970</v>
      </c>
      <c r="C267" s="141" t="s">
        <v>163</v>
      </c>
      <c r="D267" s="126">
        <v>400481.18</v>
      </c>
      <c r="E267" s="126">
        <v>400481.18</v>
      </c>
      <c r="F267" s="36">
        <f t="shared" si="4"/>
        <v>0</v>
      </c>
      <c r="G267" s="25"/>
      <c r="H267" s="25"/>
    </row>
    <row r="268" spans="1:8" ht="15.75">
      <c r="A268" s="140" t="s">
        <v>460</v>
      </c>
      <c r="B268" s="134" t="s">
        <v>970</v>
      </c>
      <c r="C268" s="141" t="s">
        <v>163</v>
      </c>
      <c r="D268" s="126">
        <v>400481.18</v>
      </c>
      <c r="E268" s="126">
        <v>400481.18</v>
      </c>
      <c r="F268" s="36">
        <f t="shared" si="4"/>
        <v>0</v>
      </c>
      <c r="G268" s="25"/>
      <c r="H268" s="25"/>
    </row>
    <row r="269" spans="1:8" ht="15.75">
      <c r="A269" s="140" t="s">
        <v>1437</v>
      </c>
      <c r="B269" s="134" t="s">
        <v>970</v>
      </c>
      <c r="C269" s="141" t="s">
        <v>245</v>
      </c>
      <c r="D269" s="126">
        <v>35528021.859999999</v>
      </c>
      <c r="E269" s="126">
        <v>35528021.810000002</v>
      </c>
      <c r="F269" s="36">
        <f t="shared" si="4"/>
        <v>4.9999997019767761E-2</v>
      </c>
      <c r="G269" s="25"/>
      <c r="H269" s="25"/>
    </row>
    <row r="270" spans="1:8" ht="15.75">
      <c r="A270" s="140" t="s">
        <v>1558</v>
      </c>
      <c r="B270" s="134" t="s">
        <v>970</v>
      </c>
      <c r="C270" s="141" t="s">
        <v>342</v>
      </c>
      <c r="D270" s="126">
        <v>35528021.859999999</v>
      </c>
      <c r="E270" s="126">
        <v>35528021.810000002</v>
      </c>
      <c r="F270" s="36">
        <f t="shared" si="4"/>
        <v>4.9999997019767761E-2</v>
      </c>
      <c r="G270" s="25"/>
      <c r="H270" s="25"/>
    </row>
    <row r="271" spans="1:8" ht="15.75">
      <c r="A271" s="140" t="s">
        <v>106</v>
      </c>
      <c r="B271" s="134" t="s">
        <v>970</v>
      </c>
      <c r="C271" s="141" t="s">
        <v>342</v>
      </c>
      <c r="D271" s="126">
        <v>35528021.859999999</v>
      </c>
      <c r="E271" s="126">
        <v>35528021.810000002</v>
      </c>
      <c r="F271" s="36">
        <f t="shared" si="4"/>
        <v>4.9999997019767761E-2</v>
      </c>
      <c r="G271" s="25"/>
      <c r="H271" s="25"/>
    </row>
    <row r="272" spans="1:8" ht="47.25">
      <c r="A272" s="140" t="s">
        <v>5</v>
      </c>
      <c r="B272" s="134" t="s">
        <v>970</v>
      </c>
      <c r="C272" s="141" t="s">
        <v>246</v>
      </c>
      <c r="D272" s="126">
        <v>33278485.260000002</v>
      </c>
      <c r="E272" s="126">
        <v>33278485.260000002</v>
      </c>
      <c r="F272" s="36">
        <f t="shared" si="4"/>
        <v>0</v>
      </c>
      <c r="G272" s="25"/>
      <c r="H272" s="25"/>
    </row>
    <row r="273" spans="1:8" ht="15.75">
      <c r="A273" s="140" t="s">
        <v>1558</v>
      </c>
      <c r="B273" s="134" t="s">
        <v>970</v>
      </c>
      <c r="C273" s="141" t="s">
        <v>343</v>
      </c>
      <c r="D273" s="126">
        <v>33278485.260000002</v>
      </c>
      <c r="E273" s="126">
        <v>33278485.260000002</v>
      </c>
      <c r="F273" s="36">
        <f t="shared" si="4"/>
        <v>0</v>
      </c>
      <c r="G273" s="25"/>
      <c r="H273" s="25"/>
    </row>
    <row r="274" spans="1:8" ht="15.75">
      <c r="A274" s="140" t="s">
        <v>106</v>
      </c>
      <c r="B274" s="134" t="s">
        <v>970</v>
      </c>
      <c r="C274" s="141" t="s">
        <v>343</v>
      </c>
      <c r="D274" s="126">
        <v>33278485.260000002</v>
      </c>
      <c r="E274" s="126">
        <v>33278485.260000002</v>
      </c>
      <c r="F274" s="36">
        <f t="shared" si="4"/>
        <v>0</v>
      </c>
      <c r="G274" s="25"/>
      <c r="H274" s="25"/>
    </row>
    <row r="275" spans="1:8" ht="31.5">
      <c r="A275" s="140" t="s">
        <v>389</v>
      </c>
      <c r="B275" s="134" t="s">
        <v>970</v>
      </c>
      <c r="C275" s="141" t="s">
        <v>53</v>
      </c>
      <c r="D275" s="126">
        <v>5750328.0800000001</v>
      </c>
      <c r="E275" s="126">
        <v>5750328.0800000001</v>
      </c>
      <c r="F275" s="36">
        <f t="shared" si="4"/>
        <v>0</v>
      </c>
      <c r="G275" s="25"/>
      <c r="H275" s="25"/>
    </row>
    <row r="276" spans="1:8" ht="15.75">
      <c r="A276" s="140" t="s">
        <v>1558</v>
      </c>
      <c r="B276" s="134" t="s">
        <v>970</v>
      </c>
      <c r="C276" s="141" t="s">
        <v>344</v>
      </c>
      <c r="D276" s="126">
        <v>5750328.0800000001</v>
      </c>
      <c r="E276" s="126">
        <v>5750328.0800000001</v>
      </c>
      <c r="F276" s="36">
        <f t="shared" si="4"/>
        <v>0</v>
      </c>
      <c r="G276" s="25"/>
      <c r="H276" s="25"/>
    </row>
    <row r="277" spans="1:8" ht="15.75">
      <c r="A277" s="140" t="s">
        <v>106</v>
      </c>
      <c r="B277" s="134" t="s">
        <v>970</v>
      </c>
      <c r="C277" s="141" t="s">
        <v>344</v>
      </c>
      <c r="D277" s="126">
        <v>5750328.0800000001</v>
      </c>
      <c r="E277" s="126">
        <v>5750328.0800000001</v>
      </c>
      <c r="F277" s="36">
        <f t="shared" si="4"/>
        <v>0</v>
      </c>
      <c r="G277" s="25"/>
      <c r="H277" s="25"/>
    </row>
    <row r="278" spans="1:8" ht="31.5">
      <c r="A278" s="140" t="s">
        <v>390</v>
      </c>
      <c r="B278" s="134" t="s">
        <v>970</v>
      </c>
      <c r="C278" s="141" t="s">
        <v>1148</v>
      </c>
      <c r="D278" s="126">
        <v>958388.01</v>
      </c>
      <c r="E278" s="126">
        <v>958388.01</v>
      </c>
      <c r="F278" s="36">
        <f t="shared" si="4"/>
        <v>0</v>
      </c>
      <c r="G278" s="25"/>
      <c r="H278" s="25"/>
    </row>
    <row r="279" spans="1:8" ht="15.75">
      <c r="A279" s="140" t="s">
        <v>1558</v>
      </c>
      <c r="B279" s="134" t="s">
        <v>970</v>
      </c>
      <c r="C279" s="141" t="s">
        <v>345</v>
      </c>
      <c r="D279" s="126">
        <v>958388.01</v>
      </c>
      <c r="E279" s="126">
        <v>958388.01</v>
      </c>
      <c r="F279" s="36">
        <f t="shared" si="4"/>
        <v>0</v>
      </c>
      <c r="G279" s="25"/>
      <c r="H279" s="25"/>
    </row>
    <row r="280" spans="1:8" ht="15.75">
      <c r="A280" s="140" t="s">
        <v>106</v>
      </c>
      <c r="B280" s="134" t="s">
        <v>970</v>
      </c>
      <c r="C280" s="141" t="s">
        <v>345</v>
      </c>
      <c r="D280" s="126">
        <v>958388.01</v>
      </c>
      <c r="E280" s="126">
        <v>958388.01</v>
      </c>
      <c r="F280" s="36">
        <f t="shared" si="4"/>
        <v>0</v>
      </c>
      <c r="G280" s="25"/>
      <c r="H280" s="25"/>
    </row>
    <row r="281" spans="1:8" ht="47.25">
      <c r="A281" s="140" t="s">
        <v>1070</v>
      </c>
      <c r="B281" s="134" t="s">
        <v>970</v>
      </c>
      <c r="C281" s="141" t="s">
        <v>164</v>
      </c>
      <c r="D281" s="126">
        <v>346581.1</v>
      </c>
      <c r="E281" s="126">
        <v>346581.1</v>
      </c>
      <c r="F281" s="36">
        <f t="shared" si="4"/>
        <v>0</v>
      </c>
      <c r="G281" s="25"/>
      <c r="H281" s="25"/>
    </row>
    <row r="282" spans="1:8" ht="31.5">
      <c r="A282" s="140" t="s">
        <v>15</v>
      </c>
      <c r="B282" s="134" t="s">
        <v>970</v>
      </c>
      <c r="C282" s="141" t="s">
        <v>165</v>
      </c>
      <c r="D282" s="126">
        <v>238629.37</v>
      </c>
      <c r="E282" s="126">
        <v>238629.37</v>
      </c>
      <c r="F282" s="36">
        <f t="shared" si="4"/>
        <v>0</v>
      </c>
      <c r="G282" s="25"/>
      <c r="H282" s="25"/>
    </row>
    <row r="283" spans="1:8" ht="15.75">
      <c r="A283" s="140" t="s">
        <v>459</v>
      </c>
      <c r="B283" s="134" t="s">
        <v>970</v>
      </c>
      <c r="C283" s="141" t="s">
        <v>165</v>
      </c>
      <c r="D283" s="126">
        <v>151397.19</v>
      </c>
      <c r="E283" s="126">
        <v>151397.19</v>
      </c>
      <c r="F283" s="36">
        <f t="shared" si="4"/>
        <v>0</v>
      </c>
      <c r="G283" s="25"/>
      <c r="H283" s="25"/>
    </row>
    <row r="284" spans="1:8" ht="15.75">
      <c r="A284" s="140" t="s">
        <v>1160</v>
      </c>
      <c r="B284" s="134" t="s">
        <v>970</v>
      </c>
      <c r="C284" s="141" t="s">
        <v>165</v>
      </c>
      <c r="D284" s="126">
        <v>87232.18</v>
      </c>
      <c r="E284" s="126">
        <v>87232.18</v>
      </c>
      <c r="F284" s="36">
        <f t="shared" si="4"/>
        <v>0</v>
      </c>
      <c r="G284" s="25"/>
      <c r="H284" s="25"/>
    </row>
    <row r="285" spans="1:8" ht="15.75">
      <c r="A285" s="140" t="s">
        <v>1071</v>
      </c>
      <c r="B285" s="134" t="s">
        <v>970</v>
      </c>
      <c r="C285" s="141" t="s">
        <v>166</v>
      </c>
      <c r="D285" s="126">
        <v>107951.73</v>
      </c>
      <c r="E285" s="126">
        <v>107951.73</v>
      </c>
      <c r="F285" s="36">
        <f t="shared" si="4"/>
        <v>0</v>
      </c>
      <c r="G285" s="25"/>
      <c r="H285" s="25"/>
    </row>
    <row r="286" spans="1:8" ht="15.75">
      <c r="A286" s="140" t="s">
        <v>457</v>
      </c>
      <c r="B286" s="134" t="s">
        <v>970</v>
      </c>
      <c r="C286" s="141" t="s">
        <v>166</v>
      </c>
      <c r="D286" s="126">
        <v>107951.73</v>
      </c>
      <c r="E286" s="126">
        <v>107951.73</v>
      </c>
      <c r="F286" s="36">
        <f t="shared" si="4"/>
        <v>0</v>
      </c>
      <c r="G286" s="25"/>
      <c r="H286" s="25"/>
    </row>
    <row r="287" spans="1:8" ht="15.75">
      <c r="A287" s="143" t="s">
        <v>712</v>
      </c>
      <c r="B287" s="144" t="s">
        <v>970</v>
      </c>
      <c r="C287" s="145" t="s">
        <v>666</v>
      </c>
      <c r="D287" s="146">
        <v>115379708.44</v>
      </c>
      <c r="E287" s="146">
        <v>94489557.579999998</v>
      </c>
      <c r="F287" s="147">
        <f t="shared" si="4"/>
        <v>20890150.859999999</v>
      </c>
      <c r="G287" s="25"/>
      <c r="H287" s="25"/>
    </row>
    <row r="288" spans="1:8" ht="47.25">
      <c r="A288" s="140" t="s">
        <v>801</v>
      </c>
      <c r="B288" s="134" t="s">
        <v>970</v>
      </c>
      <c r="C288" s="141" t="s">
        <v>804</v>
      </c>
      <c r="D288" s="126">
        <v>384404.68</v>
      </c>
      <c r="E288" s="126">
        <v>384404.68</v>
      </c>
      <c r="F288" s="36">
        <f t="shared" si="4"/>
        <v>0</v>
      </c>
      <c r="G288" s="25"/>
      <c r="H288" s="25"/>
    </row>
    <row r="289" spans="1:8" ht="31.5">
      <c r="A289" s="140" t="s">
        <v>15</v>
      </c>
      <c r="B289" s="134" t="s">
        <v>970</v>
      </c>
      <c r="C289" s="141" t="s">
        <v>805</v>
      </c>
      <c r="D289" s="126">
        <v>384404.68</v>
      </c>
      <c r="E289" s="126">
        <v>384404.68</v>
      </c>
      <c r="F289" s="36">
        <f t="shared" si="4"/>
        <v>0</v>
      </c>
      <c r="G289" s="25"/>
      <c r="H289" s="25"/>
    </row>
    <row r="290" spans="1:8" ht="15.75">
      <c r="A290" s="140" t="s">
        <v>106</v>
      </c>
      <c r="B290" s="134" t="s">
        <v>970</v>
      </c>
      <c r="C290" s="141" t="s">
        <v>805</v>
      </c>
      <c r="D290" s="126">
        <v>384404.68</v>
      </c>
      <c r="E290" s="126">
        <v>384404.68</v>
      </c>
      <c r="F290" s="36">
        <f t="shared" si="4"/>
        <v>0</v>
      </c>
      <c r="G290" s="25"/>
      <c r="H290" s="25"/>
    </row>
    <row r="291" spans="1:8" ht="47.25">
      <c r="A291" s="140" t="s">
        <v>802</v>
      </c>
      <c r="B291" s="134" t="s">
        <v>970</v>
      </c>
      <c r="C291" s="141" t="s">
        <v>806</v>
      </c>
      <c r="D291" s="126">
        <v>542065.26</v>
      </c>
      <c r="E291" s="126">
        <v>542065.26</v>
      </c>
      <c r="F291" s="36">
        <f t="shared" si="4"/>
        <v>0</v>
      </c>
      <c r="G291" s="25"/>
      <c r="H291" s="25"/>
    </row>
    <row r="292" spans="1:8" ht="31.5">
      <c r="A292" s="140" t="s">
        <v>15</v>
      </c>
      <c r="B292" s="134" t="s">
        <v>970</v>
      </c>
      <c r="C292" s="141" t="s">
        <v>807</v>
      </c>
      <c r="D292" s="126">
        <v>542065.26</v>
      </c>
      <c r="E292" s="126">
        <v>542065.26</v>
      </c>
      <c r="F292" s="36">
        <f t="shared" si="4"/>
        <v>0</v>
      </c>
      <c r="G292" s="25"/>
      <c r="H292" s="25"/>
    </row>
    <row r="293" spans="1:8" ht="15.75">
      <c r="A293" s="140" t="s">
        <v>106</v>
      </c>
      <c r="B293" s="134" t="s">
        <v>970</v>
      </c>
      <c r="C293" s="141" t="s">
        <v>807</v>
      </c>
      <c r="D293" s="126">
        <v>542065.26</v>
      </c>
      <c r="E293" s="126">
        <v>542065.26</v>
      </c>
      <c r="F293" s="36">
        <f t="shared" si="4"/>
        <v>0</v>
      </c>
      <c r="G293" s="25"/>
      <c r="H293" s="25"/>
    </row>
    <row r="294" spans="1:8" ht="31.5">
      <c r="A294" s="140" t="s">
        <v>357</v>
      </c>
      <c r="B294" s="134" t="s">
        <v>970</v>
      </c>
      <c r="C294" s="141" t="s">
        <v>1005</v>
      </c>
      <c r="D294" s="126">
        <v>565701.06999999995</v>
      </c>
      <c r="E294" s="126">
        <v>565701.06999999995</v>
      </c>
      <c r="F294" s="36">
        <f t="shared" si="4"/>
        <v>0</v>
      </c>
      <c r="G294" s="25"/>
      <c r="H294" s="25"/>
    </row>
    <row r="295" spans="1:8" ht="31.5">
      <c r="A295" s="140" t="s">
        <v>15</v>
      </c>
      <c r="B295" s="134" t="s">
        <v>970</v>
      </c>
      <c r="C295" s="141" t="s">
        <v>1006</v>
      </c>
      <c r="D295" s="126">
        <v>565701.06999999995</v>
      </c>
      <c r="E295" s="126">
        <v>565701.06999999995</v>
      </c>
      <c r="F295" s="36">
        <f t="shared" si="4"/>
        <v>0</v>
      </c>
      <c r="G295" s="25"/>
      <c r="H295" s="25"/>
    </row>
    <row r="296" spans="1:8" ht="15.75">
      <c r="A296" s="140" t="s">
        <v>106</v>
      </c>
      <c r="B296" s="134" t="s">
        <v>970</v>
      </c>
      <c r="C296" s="141" t="s">
        <v>1006</v>
      </c>
      <c r="D296" s="126">
        <v>565701.06999999995</v>
      </c>
      <c r="E296" s="126">
        <v>565701.06999999995</v>
      </c>
      <c r="F296" s="36">
        <f t="shared" si="4"/>
        <v>0</v>
      </c>
      <c r="G296" s="25"/>
      <c r="H296" s="25"/>
    </row>
    <row r="297" spans="1:8" ht="31.5">
      <c r="A297" s="140" t="s">
        <v>6</v>
      </c>
      <c r="B297" s="134" t="s">
        <v>970</v>
      </c>
      <c r="C297" s="141" t="s">
        <v>1282</v>
      </c>
      <c r="D297" s="126">
        <v>511162.65</v>
      </c>
      <c r="E297" s="126">
        <v>501124.22</v>
      </c>
      <c r="F297" s="36">
        <f t="shared" si="4"/>
        <v>10038.430000000051</v>
      </c>
      <c r="G297" s="25"/>
      <c r="H297" s="25"/>
    </row>
    <row r="298" spans="1:8" ht="33.75" customHeight="1">
      <c r="A298" s="140" t="s">
        <v>1558</v>
      </c>
      <c r="B298" s="134" t="s">
        <v>970</v>
      </c>
      <c r="C298" s="141" t="s">
        <v>1283</v>
      </c>
      <c r="D298" s="126">
        <v>511162.65</v>
      </c>
      <c r="E298" s="126">
        <v>501124.22</v>
      </c>
      <c r="F298" s="36">
        <f t="shared" si="4"/>
        <v>10038.430000000051</v>
      </c>
      <c r="G298" s="25"/>
      <c r="H298" s="25"/>
    </row>
    <row r="299" spans="1:8" ht="15.75">
      <c r="A299" s="140" t="s">
        <v>251</v>
      </c>
      <c r="B299" s="134" t="s">
        <v>970</v>
      </c>
      <c r="C299" s="141" t="s">
        <v>1283</v>
      </c>
      <c r="D299" s="126">
        <v>511162.65</v>
      </c>
      <c r="E299" s="126">
        <v>501124.22</v>
      </c>
      <c r="F299" s="36">
        <f t="shared" si="4"/>
        <v>10038.430000000051</v>
      </c>
      <c r="G299" s="25"/>
      <c r="H299" s="25"/>
    </row>
    <row r="300" spans="1:8" ht="31.5">
      <c r="A300" s="140" t="s">
        <v>6</v>
      </c>
      <c r="B300" s="134" t="s">
        <v>970</v>
      </c>
      <c r="C300" s="141" t="s">
        <v>1284</v>
      </c>
      <c r="D300" s="126">
        <v>50000000</v>
      </c>
      <c r="E300" s="126">
        <v>50000000</v>
      </c>
      <c r="F300" s="36">
        <f t="shared" si="4"/>
        <v>0</v>
      </c>
      <c r="G300" s="25"/>
      <c r="H300" s="25"/>
    </row>
    <row r="301" spans="1:8" ht="15.75">
      <c r="A301" s="140" t="s">
        <v>1558</v>
      </c>
      <c r="B301" s="134" t="s">
        <v>970</v>
      </c>
      <c r="C301" s="141" t="s">
        <v>1285</v>
      </c>
      <c r="D301" s="126">
        <v>50000000</v>
      </c>
      <c r="E301" s="126">
        <v>50000000</v>
      </c>
      <c r="F301" s="36">
        <f t="shared" si="4"/>
        <v>0</v>
      </c>
      <c r="G301" s="25"/>
      <c r="H301" s="25"/>
    </row>
    <row r="302" spans="1:8" ht="15.75">
      <c r="A302" s="140" t="s">
        <v>106</v>
      </c>
      <c r="B302" s="134" t="s">
        <v>970</v>
      </c>
      <c r="C302" s="141" t="s">
        <v>1285</v>
      </c>
      <c r="D302" s="126">
        <v>50000000</v>
      </c>
      <c r="E302" s="126">
        <v>50000000</v>
      </c>
      <c r="F302" s="36">
        <f t="shared" si="4"/>
        <v>0</v>
      </c>
      <c r="G302" s="25"/>
      <c r="H302" s="25"/>
    </row>
    <row r="303" spans="1:8" ht="31.5">
      <c r="A303" s="140" t="s">
        <v>6</v>
      </c>
      <c r="B303" s="134" t="s">
        <v>970</v>
      </c>
      <c r="C303" s="141" t="s">
        <v>1286</v>
      </c>
      <c r="D303" s="126">
        <v>2631580</v>
      </c>
      <c r="E303" s="126">
        <v>2631580</v>
      </c>
      <c r="F303" s="36">
        <f t="shared" si="4"/>
        <v>0</v>
      </c>
      <c r="G303" s="25"/>
      <c r="H303" s="25"/>
    </row>
    <row r="304" spans="1:8" ht="15.75">
      <c r="A304" s="140" t="s">
        <v>1558</v>
      </c>
      <c r="B304" s="134" t="s">
        <v>970</v>
      </c>
      <c r="C304" s="141" t="s">
        <v>1287</v>
      </c>
      <c r="D304" s="126">
        <v>2631580</v>
      </c>
      <c r="E304" s="126">
        <v>2631580</v>
      </c>
      <c r="F304" s="36">
        <f t="shared" si="4"/>
        <v>0</v>
      </c>
      <c r="G304" s="25"/>
      <c r="H304" s="25"/>
    </row>
    <row r="305" spans="1:8" ht="15.75">
      <c r="A305" s="140" t="s">
        <v>106</v>
      </c>
      <c r="B305" s="134" t="s">
        <v>970</v>
      </c>
      <c r="C305" s="141" t="s">
        <v>1287</v>
      </c>
      <c r="D305" s="126">
        <v>2631580</v>
      </c>
      <c r="E305" s="126">
        <v>2631580</v>
      </c>
      <c r="F305" s="36">
        <f t="shared" si="4"/>
        <v>0</v>
      </c>
      <c r="G305" s="25"/>
      <c r="H305" s="25"/>
    </row>
    <row r="306" spans="1:8" ht="31.5">
      <c r="A306" s="140" t="s">
        <v>749</v>
      </c>
      <c r="B306" s="134" t="s">
        <v>970</v>
      </c>
      <c r="C306" s="141" t="s">
        <v>789</v>
      </c>
      <c r="D306" s="126">
        <v>109200</v>
      </c>
      <c r="E306" s="126">
        <v>20000</v>
      </c>
      <c r="F306" s="36">
        <f t="shared" si="4"/>
        <v>89200</v>
      </c>
      <c r="G306" s="25"/>
      <c r="H306" s="25"/>
    </row>
    <row r="307" spans="1:8" ht="31.5">
      <c r="A307" s="140" t="s">
        <v>15</v>
      </c>
      <c r="B307" s="134" t="s">
        <v>970</v>
      </c>
      <c r="C307" s="141" t="s">
        <v>790</v>
      </c>
      <c r="D307" s="126">
        <v>109200</v>
      </c>
      <c r="E307" s="126">
        <v>20000</v>
      </c>
      <c r="F307" s="36">
        <f t="shared" si="4"/>
        <v>89200</v>
      </c>
      <c r="G307" s="25"/>
      <c r="H307" s="25"/>
    </row>
    <row r="308" spans="1:8" ht="15.75">
      <c r="A308" s="140" t="s">
        <v>1160</v>
      </c>
      <c r="B308" s="134" t="s">
        <v>970</v>
      </c>
      <c r="C308" s="141" t="s">
        <v>790</v>
      </c>
      <c r="D308" s="126">
        <v>109200</v>
      </c>
      <c r="E308" s="126">
        <v>20000</v>
      </c>
      <c r="F308" s="36">
        <f t="shared" si="4"/>
        <v>89200</v>
      </c>
      <c r="G308" s="25"/>
      <c r="H308" s="25"/>
    </row>
    <row r="309" spans="1:8" ht="31.5">
      <c r="A309" s="140" t="s">
        <v>1235</v>
      </c>
      <c r="B309" s="134" t="s">
        <v>970</v>
      </c>
      <c r="C309" s="141" t="s">
        <v>1028</v>
      </c>
      <c r="D309" s="126">
        <v>24181984.890000001</v>
      </c>
      <c r="E309" s="126">
        <v>8916162.4100000001</v>
      </c>
      <c r="F309" s="36">
        <f t="shared" si="4"/>
        <v>15265822.48</v>
      </c>
      <c r="G309" s="25"/>
      <c r="H309" s="25"/>
    </row>
    <row r="310" spans="1:8" ht="31.5">
      <c r="A310" s="140" t="s">
        <v>15</v>
      </c>
      <c r="B310" s="134" t="s">
        <v>970</v>
      </c>
      <c r="C310" s="141" t="s">
        <v>346</v>
      </c>
      <c r="D310" s="126">
        <v>24181984.890000001</v>
      </c>
      <c r="E310" s="126">
        <v>8916162.4100000001</v>
      </c>
      <c r="F310" s="36">
        <f t="shared" si="4"/>
        <v>15265822.48</v>
      </c>
      <c r="G310" s="25"/>
      <c r="H310" s="25"/>
    </row>
    <row r="311" spans="1:8" ht="15.75">
      <c r="A311" s="140" t="s">
        <v>459</v>
      </c>
      <c r="B311" s="134" t="s">
        <v>970</v>
      </c>
      <c r="C311" s="141" t="s">
        <v>346</v>
      </c>
      <c r="D311" s="126">
        <v>15265704.210000001</v>
      </c>
      <c r="E311" s="126">
        <v>1999881.73</v>
      </c>
      <c r="F311" s="36">
        <f t="shared" si="4"/>
        <v>13265822.48</v>
      </c>
      <c r="G311" s="25"/>
      <c r="H311" s="25"/>
    </row>
    <row r="312" spans="1:8" ht="15.75">
      <c r="A312" s="140" t="s">
        <v>1160</v>
      </c>
      <c r="B312" s="134" t="s">
        <v>970</v>
      </c>
      <c r="C312" s="141" t="s">
        <v>346</v>
      </c>
      <c r="D312" s="126">
        <v>8916280.6799999997</v>
      </c>
      <c r="E312" s="126">
        <v>6916280.6799999997</v>
      </c>
      <c r="F312" s="36">
        <f t="shared" si="4"/>
        <v>2000000</v>
      </c>
      <c r="G312" s="25"/>
      <c r="H312" s="25"/>
    </row>
    <row r="313" spans="1:8" ht="63">
      <c r="A313" s="140" t="s">
        <v>910</v>
      </c>
      <c r="B313" s="134" t="s">
        <v>970</v>
      </c>
      <c r="C313" s="141" t="s">
        <v>1517</v>
      </c>
      <c r="D313" s="126">
        <v>4695497.83</v>
      </c>
      <c r="E313" s="126">
        <v>4695497.83</v>
      </c>
      <c r="F313" s="36">
        <f t="shared" si="4"/>
        <v>0</v>
      </c>
      <c r="G313" s="25"/>
      <c r="H313" s="25"/>
    </row>
    <row r="314" spans="1:8" ht="47.25">
      <c r="A314" s="140" t="s">
        <v>977</v>
      </c>
      <c r="B314" s="134" t="s">
        <v>970</v>
      </c>
      <c r="C314" s="141" t="s">
        <v>1518</v>
      </c>
      <c r="D314" s="126">
        <v>4695497.83</v>
      </c>
      <c r="E314" s="126">
        <v>4695497.83</v>
      </c>
      <c r="F314" s="36">
        <f t="shared" si="4"/>
        <v>0</v>
      </c>
      <c r="G314" s="25"/>
      <c r="H314" s="25"/>
    </row>
    <row r="315" spans="1:8" ht="47.25">
      <c r="A315" s="140" t="s">
        <v>1229</v>
      </c>
      <c r="B315" s="134" t="s">
        <v>970</v>
      </c>
      <c r="C315" s="141" t="s">
        <v>1518</v>
      </c>
      <c r="D315" s="126">
        <v>4695497.83</v>
      </c>
      <c r="E315" s="126">
        <v>4695497.83</v>
      </c>
      <c r="F315" s="36">
        <f t="shared" si="4"/>
        <v>0</v>
      </c>
      <c r="G315" s="25"/>
      <c r="H315" s="25"/>
    </row>
    <row r="316" spans="1:8" ht="31.5">
      <c r="A316" s="140" t="s">
        <v>478</v>
      </c>
      <c r="B316" s="134" t="s">
        <v>970</v>
      </c>
      <c r="C316" s="141" t="s">
        <v>482</v>
      </c>
      <c r="D316" s="126">
        <v>480616.55</v>
      </c>
      <c r="E316" s="126">
        <v>480616.55</v>
      </c>
      <c r="F316" s="36">
        <f t="shared" si="4"/>
        <v>0</v>
      </c>
      <c r="G316" s="25"/>
      <c r="H316" s="25"/>
    </row>
    <row r="317" spans="1:8" ht="31.5">
      <c r="A317" s="140" t="s">
        <v>15</v>
      </c>
      <c r="B317" s="134" t="s">
        <v>970</v>
      </c>
      <c r="C317" s="141" t="s">
        <v>483</v>
      </c>
      <c r="D317" s="126">
        <v>480616.55</v>
      </c>
      <c r="E317" s="126">
        <v>480616.55</v>
      </c>
      <c r="F317" s="36">
        <f t="shared" si="4"/>
        <v>0</v>
      </c>
      <c r="G317" s="25"/>
      <c r="H317" s="25"/>
    </row>
    <row r="318" spans="1:8" ht="15.75">
      <c r="A318" s="140" t="s">
        <v>1160</v>
      </c>
      <c r="B318" s="134" t="s">
        <v>970</v>
      </c>
      <c r="C318" s="141" t="s">
        <v>483</v>
      </c>
      <c r="D318" s="126">
        <v>480616.55</v>
      </c>
      <c r="E318" s="126">
        <v>480616.55</v>
      </c>
      <c r="F318" s="36">
        <f t="shared" si="4"/>
        <v>0</v>
      </c>
      <c r="G318" s="25"/>
      <c r="H318" s="25"/>
    </row>
    <row r="319" spans="1:8" ht="31.5">
      <c r="A319" s="140" t="s">
        <v>501</v>
      </c>
      <c r="B319" s="134" t="s">
        <v>970</v>
      </c>
      <c r="C319" s="141" t="s">
        <v>503</v>
      </c>
      <c r="D319" s="126">
        <v>736653.65</v>
      </c>
      <c r="E319" s="126">
        <v>736653.65</v>
      </c>
      <c r="F319" s="36">
        <f t="shared" si="4"/>
        <v>0</v>
      </c>
      <c r="G319" s="25"/>
      <c r="H319" s="25"/>
    </row>
    <row r="320" spans="1:8" ht="31.5">
      <c r="A320" s="140" t="s">
        <v>15</v>
      </c>
      <c r="B320" s="134" t="s">
        <v>970</v>
      </c>
      <c r="C320" s="141" t="s">
        <v>504</v>
      </c>
      <c r="D320" s="126">
        <v>736653.65</v>
      </c>
      <c r="E320" s="126">
        <v>736653.65</v>
      </c>
      <c r="F320" s="36">
        <f t="shared" si="4"/>
        <v>0</v>
      </c>
      <c r="G320" s="25"/>
      <c r="H320" s="25"/>
    </row>
    <row r="321" spans="1:8" ht="15.75">
      <c r="A321" s="140" t="s">
        <v>1160</v>
      </c>
      <c r="B321" s="134" t="s">
        <v>970</v>
      </c>
      <c r="C321" s="141" t="s">
        <v>504</v>
      </c>
      <c r="D321" s="126">
        <v>736653.65</v>
      </c>
      <c r="E321" s="126">
        <v>736653.65</v>
      </c>
      <c r="F321" s="36">
        <f t="shared" si="4"/>
        <v>0</v>
      </c>
      <c r="G321" s="25"/>
      <c r="H321" s="25"/>
    </row>
    <row r="322" spans="1:8" ht="15.75">
      <c r="A322" s="140" t="s">
        <v>1064</v>
      </c>
      <c r="B322" s="134" t="s">
        <v>970</v>
      </c>
      <c r="C322" s="141" t="s">
        <v>408</v>
      </c>
      <c r="D322" s="126">
        <v>30540841.859999999</v>
      </c>
      <c r="E322" s="126">
        <v>25015751.91</v>
      </c>
      <c r="F322" s="36">
        <f t="shared" si="4"/>
        <v>5525089.9499999993</v>
      </c>
      <c r="G322" s="25"/>
      <c r="H322" s="25"/>
    </row>
    <row r="323" spans="1:8" ht="31.5">
      <c r="A323" s="140" t="s">
        <v>15</v>
      </c>
      <c r="B323" s="134" t="s">
        <v>970</v>
      </c>
      <c r="C323" s="141" t="s">
        <v>409</v>
      </c>
      <c r="D323" s="126">
        <v>30540841.859999999</v>
      </c>
      <c r="E323" s="126">
        <v>25015751.91</v>
      </c>
      <c r="F323" s="36">
        <f t="shared" si="4"/>
        <v>5525089.9499999993</v>
      </c>
      <c r="G323" s="25"/>
      <c r="H323" s="25"/>
    </row>
    <row r="324" spans="1:8" ht="15.75">
      <c r="A324" s="140" t="s">
        <v>1160</v>
      </c>
      <c r="B324" s="134" t="s">
        <v>970</v>
      </c>
      <c r="C324" s="141" t="s">
        <v>409</v>
      </c>
      <c r="D324" s="126">
        <v>30540841.859999999</v>
      </c>
      <c r="E324" s="126">
        <v>25015751.91</v>
      </c>
      <c r="F324" s="36">
        <f t="shared" si="4"/>
        <v>5525089.9499999993</v>
      </c>
      <c r="G324" s="25"/>
      <c r="H324" s="25"/>
    </row>
    <row r="325" spans="1:8" ht="15.75">
      <c r="A325" s="143" t="s">
        <v>713</v>
      </c>
      <c r="B325" s="144" t="s">
        <v>970</v>
      </c>
      <c r="C325" s="145" t="s">
        <v>667</v>
      </c>
      <c r="D325" s="146">
        <v>50981256.859999999</v>
      </c>
      <c r="E325" s="146">
        <v>49025096.289999999</v>
      </c>
      <c r="F325" s="147">
        <f t="shared" si="4"/>
        <v>1956160.5700000003</v>
      </c>
      <c r="G325" s="25"/>
      <c r="H325" s="25"/>
    </row>
    <row r="326" spans="1:8" ht="15.75">
      <c r="A326" s="140" t="s">
        <v>866</v>
      </c>
      <c r="B326" s="134" t="s">
        <v>970</v>
      </c>
      <c r="C326" s="141" t="s">
        <v>668</v>
      </c>
      <c r="D326" s="126">
        <v>13585881.26</v>
      </c>
      <c r="E326" s="126">
        <v>13214500.550000001</v>
      </c>
      <c r="F326" s="36">
        <f t="shared" si="4"/>
        <v>371380.70999999903</v>
      </c>
      <c r="G326" s="25"/>
      <c r="H326" s="25"/>
    </row>
    <row r="327" spans="1:8" ht="31.5">
      <c r="A327" s="140" t="s">
        <v>15</v>
      </c>
      <c r="B327" s="134" t="s">
        <v>970</v>
      </c>
      <c r="C327" s="141" t="s">
        <v>347</v>
      </c>
      <c r="D327" s="126">
        <v>13585881.26</v>
      </c>
      <c r="E327" s="126">
        <v>13214500.550000001</v>
      </c>
      <c r="F327" s="36">
        <f t="shared" si="4"/>
        <v>371380.70999999903</v>
      </c>
      <c r="G327" s="25"/>
      <c r="H327" s="25"/>
    </row>
    <row r="328" spans="1:8" ht="15.75">
      <c r="A328" s="140" t="s">
        <v>459</v>
      </c>
      <c r="B328" s="134" t="s">
        <v>970</v>
      </c>
      <c r="C328" s="141" t="s">
        <v>347</v>
      </c>
      <c r="D328" s="126">
        <v>10866355.49</v>
      </c>
      <c r="E328" s="126">
        <v>10529075.310000001</v>
      </c>
      <c r="F328" s="36">
        <f t="shared" si="4"/>
        <v>337280.1799999997</v>
      </c>
      <c r="G328" s="25"/>
      <c r="H328" s="25"/>
    </row>
    <row r="329" spans="1:8" ht="31.5">
      <c r="A329" s="140" t="s">
        <v>956</v>
      </c>
      <c r="B329" s="134" t="s">
        <v>970</v>
      </c>
      <c r="C329" s="141" t="s">
        <v>347</v>
      </c>
      <c r="D329" s="126">
        <v>28696.28</v>
      </c>
      <c r="E329" s="126">
        <v>28058.240000000002</v>
      </c>
      <c r="F329" s="36">
        <f t="shared" ref="F329:F392" si="5">D329-E329</f>
        <v>638.03999999999724</v>
      </c>
      <c r="G329" s="25"/>
      <c r="H329" s="25"/>
    </row>
    <row r="330" spans="1:8" ht="37.5" customHeight="1">
      <c r="A330" s="140" t="s">
        <v>460</v>
      </c>
      <c r="B330" s="134" t="s">
        <v>970</v>
      </c>
      <c r="C330" s="141" t="s">
        <v>347</v>
      </c>
      <c r="D330" s="126">
        <v>1652074.2</v>
      </c>
      <c r="E330" s="126">
        <v>1618611.71</v>
      </c>
      <c r="F330" s="36">
        <f t="shared" si="5"/>
        <v>33462.489999999991</v>
      </c>
      <c r="G330" s="25"/>
      <c r="H330" s="25"/>
    </row>
    <row r="331" spans="1:8" ht="15.75">
      <c r="A331" s="140" t="s">
        <v>1160</v>
      </c>
      <c r="B331" s="134" t="s">
        <v>970</v>
      </c>
      <c r="C331" s="141" t="s">
        <v>347</v>
      </c>
      <c r="D331" s="126">
        <v>329412</v>
      </c>
      <c r="E331" s="126">
        <v>329412</v>
      </c>
      <c r="F331" s="36">
        <f t="shared" si="5"/>
        <v>0</v>
      </c>
      <c r="G331" s="25"/>
      <c r="H331" s="25"/>
    </row>
    <row r="332" spans="1:8" ht="15.75">
      <c r="A332" s="140" t="s">
        <v>458</v>
      </c>
      <c r="B332" s="134" t="s">
        <v>970</v>
      </c>
      <c r="C332" s="141" t="s">
        <v>347</v>
      </c>
      <c r="D332" s="126">
        <v>709343.29</v>
      </c>
      <c r="E332" s="126">
        <v>709343.29</v>
      </c>
      <c r="F332" s="36">
        <f t="shared" si="5"/>
        <v>0</v>
      </c>
      <c r="G332" s="25"/>
      <c r="H332" s="25"/>
    </row>
    <row r="333" spans="1:8" ht="15.75">
      <c r="A333" s="140" t="s">
        <v>866</v>
      </c>
      <c r="B333" s="134" t="s">
        <v>970</v>
      </c>
      <c r="C333" s="141" t="s">
        <v>1336</v>
      </c>
      <c r="D333" s="126">
        <v>138888</v>
      </c>
      <c r="E333" s="126">
        <v>138888</v>
      </c>
      <c r="F333" s="36">
        <f t="shared" si="5"/>
        <v>0</v>
      </c>
      <c r="G333" s="25"/>
      <c r="H333" s="25"/>
    </row>
    <row r="334" spans="1:8" ht="31.5">
      <c r="A334" s="140" t="s">
        <v>15</v>
      </c>
      <c r="B334" s="134" t="s">
        <v>970</v>
      </c>
      <c r="C334" s="141" t="s">
        <v>1337</v>
      </c>
      <c r="D334" s="126">
        <v>138888</v>
      </c>
      <c r="E334" s="126">
        <v>138888</v>
      </c>
      <c r="F334" s="36">
        <f t="shared" si="5"/>
        <v>0</v>
      </c>
      <c r="G334" s="25"/>
      <c r="H334" s="25"/>
    </row>
    <row r="335" spans="1:8" ht="15.75">
      <c r="A335" s="140" t="s">
        <v>106</v>
      </c>
      <c r="B335" s="134" t="s">
        <v>970</v>
      </c>
      <c r="C335" s="141" t="s">
        <v>1337</v>
      </c>
      <c r="D335" s="126">
        <v>111100</v>
      </c>
      <c r="E335" s="126">
        <v>111100</v>
      </c>
      <c r="F335" s="36">
        <f t="shared" si="5"/>
        <v>0</v>
      </c>
      <c r="G335" s="25"/>
      <c r="H335" s="25"/>
    </row>
    <row r="336" spans="1:8" ht="15.75">
      <c r="A336" s="140" t="s">
        <v>458</v>
      </c>
      <c r="B336" s="134" t="s">
        <v>970</v>
      </c>
      <c r="C336" s="141" t="s">
        <v>1337</v>
      </c>
      <c r="D336" s="126">
        <v>27788</v>
      </c>
      <c r="E336" s="126">
        <v>27788</v>
      </c>
      <c r="F336" s="36">
        <f t="shared" si="5"/>
        <v>0</v>
      </c>
      <c r="G336" s="25"/>
      <c r="H336" s="25"/>
    </row>
    <row r="337" spans="1:8" ht="15.75">
      <c r="A337" s="140" t="s">
        <v>867</v>
      </c>
      <c r="B337" s="134" t="s">
        <v>970</v>
      </c>
      <c r="C337" s="141" t="s">
        <v>669</v>
      </c>
      <c r="D337" s="126">
        <v>18158433.300000001</v>
      </c>
      <c r="E337" s="126">
        <v>16663303.77</v>
      </c>
      <c r="F337" s="36">
        <f t="shared" si="5"/>
        <v>1495129.5300000012</v>
      </c>
      <c r="G337" s="25"/>
      <c r="H337" s="25"/>
    </row>
    <row r="338" spans="1:8" ht="31.5">
      <c r="A338" s="140" t="s">
        <v>15</v>
      </c>
      <c r="B338" s="134" t="s">
        <v>970</v>
      </c>
      <c r="C338" s="141" t="s">
        <v>348</v>
      </c>
      <c r="D338" s="126">
        <v>18158433.300000001</v>
      </c>
      <c r="E338" s="126">
        <v>16663303.77</v>
      </c>
      <c r="F338" s="36">
        <f t="shared" si="5"/>
        <v>1495129.5300000012</v>
      </c>
      <c r="G338" s="25"/>
      <c r="H338" s="25"/>
    </row>
    <row r="339" spans="1:8" ht="15.75">
      <c r="A339" s="140" t="s">
        <v>459</v>
      </c>
      <c r="B339" s="134" t="s">
        <v>970</v>
      </c>
      <c r="C339" s="141" t="s">
        <v>348</v>
      </c>
      <c r="D339" s="126">
        <v>521404.79</v>
      </c>
      <c r="E339" s="126">
        <v>422188.26</v>
      </c>
      <c r="F339" s="36">
        <f t="shared" si="5"/>
        <v>99216.52999999997</v>
      </c>
      <c r="G339" s="25"/>
      <c r="H339" s="25"/>
    </row>
    <row r="340" spans="1:8" ht="48.75" customHeight="1">
      <c r="A340" s="140" t="s">
        <v>460</v>
      </c>
      <c r="B340" s="134" t="s">
        <v>970</v>
      </c>
      <c r="C340" s="141" t="s">
        <v>348</v>
      </c>
      <c r="D340" s="126">
        <v>14090798.85</v>
      </c>
      <c r="E340" s="126">
        <v>14090798.85</v>
      </c>
      <c r="F340" s="36">
        <f t="shared" si="5"/>
        <v>0</v>
      </c>
      <c r="G340" s="25"/>
      <c r="H340" s="25"/>
    </row>
    <row r="341" spans="1:8" ht="15.75">
      <c r="A341" s="140" t="s">
        <v>1160</v>
      </c>
      <c r="B341" s="134" t="s">
        <v>970</v>
      </c>
      <c r="C341" s="141" t="s">
        <v>348</v>
      </c>
      <c r="D341" s="126">
        <v>3256291.96</v>
      </c>
      <c r="E341" s="126">
        <v>1860378.96</v>
      </c>
      <c r="F341" s="36">
        <f t="shared" si="5"/>
        <v>1395913</v>
      </c>
      <c r="G341" s="25"/>
      <c r="H341" s="25"/>
    </row>
    <row r="342" spans="1:8" ht="15.75">
      <c r="A342" s="140" t="s">
        <v>251</v>
      </c>
      <c r="B342" s="134" t="s">
        <v>970</v>
      </c>
      <c r="C342" s="141" t="s">
        <v>348</v>
      </c>
      <c r="D342" s="126">
        <v>1647.72</v>
      </c>
      <c r="E342" s="126">
        <v>1647.72</v>
      </c>
      <c r="F342" s="36">
        <f t="shared" si="5"/>
        <v>0</v>
      </c>
      <c r="G342" s="25"/>
      <c r="H342" s="25"/>
    </row>
    <row r="343" spans="1:8" ht="15.75">
      <c r="A343" s="140" t="s">
        <v>106</v>
      </c>
      <c r="B343" s="134" t="s">
        <v>970</v>
      </c>
      <c r="C343" s="141" t="s">
        <v>348</v>
      </c>
      <c r="D343" s="126">
        <v>287289.98</v>
      </c>
      <c r="E343" s="126">
        <v>287289.98</v>
      </c>
      <c r="F343" s="36">
        <f t="shared" si="5"/>
        <v>0</v>
      </c>
      <c r="G343" s="25"/>
      <c r="H343" s="25"/>
    </row>
    <row r="344" spans="1:8" ht="31.5">
      <c r="A344" s="140" t="s">
        <v>358</v>
      </c>
      <c r="B344" s="134" t="s">
        <v>970</v>
      </c>
      <c r="C344" s="141" t="s">
        <v>348</v>
      </c>
      <c r="D344" s="126">
        <v>1000</v>
      </c>
      <c r="E344" s="126">
        <v>1000</v>
      </c>
      <c r="F344" s="36">
        <f t="shared" si="5"/>
        <v>0</v>
      </c>
      <c r="G344" s="25"/>
      <c r="H344" s="25"/>
    </row>
    <row r="345" spans="1:8" ht="31.5">
      <c r="A345" s="140" t="s">
        <v>359</v>
      </c>
      <c r="B345" s="134" t="s">
        <v>970</v>
      </c>
      <c r="C345" s="141" t="s">
        <v>1007</v>
      </c>
      <c r="D345" s="126">
        <v>363338.12</v>
      </c>
      <c r="E345" s="126">
        <v>363338.12</v>
      </c>
      <c r="F345" s="36">
        <f t="shared" si="5"/>
        <v>0</v>
      </c>
      <c r="G345" s="25"/>
      <c r="H345" s="25"/>
    </row>
    <row r="346" spans="1:8" ht="31.5">
      <c r="A346" s="140" t="s">
        <v>15</v>
      </c>
      <c r="B346" s="134" t="s">
        <v>970</v>
      </c>
      <c r="C346" s="141" t="s">
        <v>1008</v>
      </c>
      <c r="D346" s="126">
        <v>363338.12</v>
      </c>
      <c r="E346" s="126">
        <v>363338.12</v>
      </c>
      <c r="F346" s="36">
        <f t="shared" si="5"/>
        <v>0</v>
      </c>
      <c r="G346" s="25"/>
      <c r="H346" s="25"/>
    </row>
    <row r="347" spans="1:8" ht="15.75">
      <c r="A347" s="140" t="s">
        <v>460</v>
      </c>
      <c r="B347" s="134" t="s">
        <v>970</v>
      </c>
      <c r="C347" s="141" t="s">
        <v>1008</v>
      </c>
      <c r="D347" s="126">
        <v>363338.12</v>
      </c>
      <c r="E347" s="126">
        <v>363338.12</v>
      </c>
      <c r="F347" s="36">
        <f t="shared" si="5"/>
        <v>0</v>
      </c>
      <c r="G347" s="25"/>
      <c r="H347" s="25"/>
    </row>
    <row r="348" spans="1:8" ht="47.25">
      <c r="A348" s="140" t="s">
        <v>7</v>
      </c>
      <c r="B348" s="134" t="s">
        <v>970</v>
      </c>
      <c r="C348" s="141" t="s">
        <v>1288</v>
      </c>
      <c r="D348" s="126">
        <v>5717059.8300000001</v>
      </c>
      <c r="E348" s="126">
        <v>5717059.8300000001</v>
      </c>
      <c r="F348" s="36">
        <f t="shared" si="5"/>
        <v>0</v>
      </c>
      <c r="G348" s="25"/>
      <c r="H348" s="25"/>
    </row>
    <row r="349" spans="1:8" ht="31.5">
      <c r="A349" s="140" t="s">
        <v>15</v>
      </c>
      <c r="B349" s="134" t="s">
        <v>970</v>
      </c>
      <c r="C349" s="141" t="s">
        <v>1289</v>
      </c>
      <c r="D349" s="126">
        <v>5717059.8300000001</v>
      </c>
      <c r="E349" s="126">
        <v>5717059.8300000001</v>
      </c>
      <c r="F349" s="36">
        <f t="shared" si="5"/>
        <v>0</v>
      </c>
      <c r="G349" s="25"/>
      <c r="H349" s="25"/>
    </row>
    <row r="350" spans="1:8" ht="15.75">
      <c r="A350" s="140" t="s">
        <v>460</v>
      </c>
      <c r="B350" s="134" t="s">
        <v>970</v>
      </c>
      <c r="C350" s="141" t="s">
        <v>1289</v>
      </c>
      <c r="D350" s="126">
        <v>5717059.8300000001</v>
      </c>
      <c r="E350" s="126">
        <v>5717059.8300000001</v>
      </c>
      <c r="F350" s="36">
        <f t="shared" si="5"/>
        <v>0</v>
      </c>
      <c r="G350" s="25"/>
      <c r="H350" s="25"/>
    </row>
    <row r="351" spans="1:8" ht="47.25">
      <c r="A351" s="140" t="s">
        <v>309</v>
      </c>
      <c r="B351" s="134" t="s">
        <v>970</v>
      </c>
      <c r="C351" s="141" t="s">
        <v>314</v>
      </c>
      <c r="D351" s="126">
        <v>245700</v>
      </c>
      <c r="E351" s="126">
        <v>245700</v>
      </c>
      <c r="F351" s="36">
        <f t="shared" si="5"/>
        <v>0</v>
      </c>
      <c r="G351" s="25"/>
      <c r="H351" s="25"/>
    </row>
    <row r="352" spans="1:8" ht="31.5">
      <c r="A352" s="140" t="s">
        <v>15</v>
      </c>
      <c r="B352" s="134" t="s">
        <v>970</v>
      </c>
      <c r="C352" s="141" t="s">
        <v>315</v>
      </c>
      <c r="D352" s="126">
        <v>245700</v>
      </c>
      <c r="E352" s="126">
        <v>245700</v>
      </c>
      <c r="F352" s="36">
        <f t="shared" si="5"/>
        <v>0</v>
      </c>
      <c r="G352" s="25"/>
      <c r="H352" s="25"/>
    </row>
    <row r="353" spans="1:8" ht="15.75">
      <c r="A353" s="140" t="s">
        <v>1160</v>
      </c>
      <c r="B353" s="134" t="s">
        <v>970</v>
      </c>
      <c r="C353" s="141" t="s">
        <v>315</v>
      </c>
      <c r="D353" s="126">
        <v>245700</v>
      </c>
      <c r="E353" s="126">
        <v>245700</v>
      </c>
      <c r="F353" s="36">
        <f t="shared" si="5"/>
        <v>0</v>
      </c>
      <c r="G353" s="25"/>
      <c r="H353" s="25"/>
    </row>
    <row r="354" spans="1:8" ht="63">
      <c r="A354" s="140" t="s">
        <v>8</v>
      </c>
      <c r="B354" s="134" t="s">
        <v>970</v>
      </c>
      <c r="C354" s="141" t="s">
        <v>1290</v>
      </c>
      <c r="D354" s="126">
        <v>1775577.5</v>
      </c>
      <c r="E354" s="126">
        <v>1775577.5</v>
      </c>
      <c r="F354" s="36">
        <f t="shared" si="5"/>
        <v>0</v>
      </c>
      <c r="G354" s="25"/>
      <c r="H354" s="25"/>
    </row>
    <row r="355" spans="1:8" ht="31.5">
      <c r="A355" s="140" t="s">
        <v>15</v>
      </c>
      <c r="B355" s="134" t="s">
        <v>970</v>
      </c>
      <c r="C355" s="141" t="s">
        <v>1291</v>
      </c>
      <c r="D355" s="126">
        <v>1775577.5</v>
      </c>
      <c r="E355" s="126">
        <v>1775577.5</v>
      </c>
      <c r="F355" s="36">
        <f t="shared" si="5"/>
        <v>0</v>
      </c>
      <c r="G355" s="25"/>
      <c r="H355" s="25"/>
    </row>
    <row r="356" spans="1:8" ht="15.75">
      <c r="A356" s="140" t="s">
        <v>1160</v>
      </c>
      <c r="B356" s="134" t="s">
        <v>970</v>
      </c>
      <c r="C356" s="141" t="s">
        <v>1291</v>
      </c>
      <c r="D356" s="126">
        <v>1775577.5</v>
      </c>
      <c r="E356" s="126">
        <v>1775577.5</v>
      </c>
      <c r="F356" s="36">
        <f t="shared" si="5"/>
        <v>0</v>
      </c>
      <c r="G356" s="25"/>
      <c r="H356" s="25"/>
    </row>
    <row r="357" spans="1:8" ht="15.75">
      <c r="A357" s="140" t="s">
        <v>502</v>
      </c>
      <c r="B357" s="134" t="s">
        <v>970</v>
      </c>
      <c r="C357" s="141" t="s">
        <v>505</v>
      </c>
      <c r="D357" s="126">
        <v>27000</v>
      </c>
      <c r="E357" s="126">
        <v>0</v>
      </c>
      <c r="F357" s="36">
        <f t="shared" si="5"/>
        <v>27000</v>
      </c>
      <c r="G357" s="25"/>
      <c r="H357" s="25"/>
    </row>
    <row r="358" spans="1:8" ht="31.5">
      <c r="A358" s="140" t="s">
        <v>15</v>
      </c>
      <c r="B358" s="134" t="s">
        <v>970</v>
      </c>
      <c r="C358" s="141" t="s">
        <v>506</v>
      </c>
      <c r="D358" s="126">
        <v>27000</v>
      </c>
      <c r="E358" s="126">
        <v>0</v>
      </c>
      <c r="F358" s="36">
        <f t="shared" si="5"/>
        <v>27000</v>
      </c>
      <c r="G358" s="25"/>
      <c r="H358" s="25"/>
    </row>
    <row r="359" spans="1:8" ht="15.75">
      <c r="A359" s="140" t="s">
        <v>1160</v>
      </c>
      <c r="B359" s="134" t="s">
        <v>970</v>
      </c>
      <c r="C359" s="141" t="s">
        <v>506</v>
      </c>
      <c r="D359" s="126">
        <v>27000</v>
      </c>
      <c r="E359" s="126">
        <v>0</v>
      </c>
      <c r="F359" s="36">
        <f t="shared" si="5"/>
        <v>27000</v>
      </c>
      <c r="G359" s="25"/>
      <c r="H359" s="25"/>
    </row>
    <row r="360" spans="1:8" ht="94.5">
      <c r="A360" s="140" t="s">
        <v>23</v>
      </c>
      <c r="B360" s="134" t="s">
        <v>970</v>
      </c>
      <c r="C360" s="141" t="s">
        <v>32</v>
      </c>
      <c r="D360" s="126">
        <v>270931.64</v>
      </c>
      <c r="E360" s="126">
        <v>270931.64</v>
      </c>
      <c r="F360" s="36">
        <f t="shared" si="5"/>
        <v>0</v>
      </c>
      <c r="G360" s="25"/>
      <c r="H360" s="25"/>
    </row>
    <row r="361" spans="1:8" ht="15.75">
      <c r="A361" s="140" t="s">
        <v>1558</v>
      </c>
      <c r="B361" s="134" t="s">
        <v>970</v>
      </c>
      <c r="C361" s="141" t="s">
        <v>33</v>
      </c>
      <c r="D361" s="126">
        <v>270931.64</v>
      </c>
      <c r="E361" s="126">
        <v>270931.64</v>
      </c>
      <c r="F361" s="36">
        <f t="shared" si="5"/>
        <v>0</v>
      </c>
      <c r="G361" s="25"/>
      <c r="H361" s="25"/>
    </row>
    <row r="362" spans="1:8" ht="15.75">
      <c r="A362" s="140" t="s">
        <v>251</v>
      </c>
      <c r="B362" s="134" t="s">
        <v>970</v>
      </c>
      <c r="C362" s="141" t="s">
        <v>33</v>
      </c>
      <c r="D362" s="126">
        <v>270931.64</v>
      </c>
      <c r="E362" s="126">
        <v>270931.64</v>
      </c>
      <c r="F362" s="36">
        <f t="shared" si="5"/>
        <v>0</v>
      </c>
      <c r="G362" s="25"/>
      <c r="H362" s="25"/>
    </row>
    <row r="363" spans="1:8" ht="78.75">
      <c r="A363" s="140" t="s">
        <v>360</v>
      </c>
      <c r="B363" s="134" t="s">
        <v>970</v>
      </c>
      <c r="C363" s="141" t="s">
        <v>1009</v>
      </c>
      <c r="D363" s="126">
        <v>505922.11</v>
      </c>
      <c r="E363" s="126">
        <v>496002.07</v>
      </c>
      <c r="F363" s="36">
        <f t="shared" si="5"/>
        <v>9920.039999999979</v>
      </c>
      <c r="G363" s="25"/>
      <c r="H363" s="25"/>
    </row>
    <row r="364" spans="1:8" ht="15.75">
      <c r="A364" s="140" t="s">
        <v>1558</v>
      </c>
      <c r="B364" s="134" t="s">
        <v>970</v>
      </c>
      <c r="C364" s="141" t="s">
        <v>1010</v>
      </c>
      <c r="D364" s="126">
        <v>505922.11</v>
      </c>
      <c r="E364" s="126">
        <v>496002.07</v>
      </c>
      <c r="F364" s="36">
        <f t="shared" si="5"/>
        <v>9920.039999999979</v>
      </c>
      <c r="G364" s="25"/>
      <c r="H364" s="25"/>
    </row>
    <row r="365" spans="1:8" ht="15.75">
      <c r="A365" s="140" t="s">
        <v>106</v>
      </c>
      <c r="B365" s="134" t="s">
        <v>970</v>
      </c>
      <c r="C365" s="141" t="s">
        <v>1010</v>
      </c>
      <c r="D365" s="126">
        <v>505922.11</v>
      </c>
      <c r="E365" s="126">
        <v>496002.07</v>
      </c>
      <c r="F365" s="36">
        <f t="shared" si="5"/>
        <v>9920.039999999979</v>
      </c>
      <c r="G365" s="25"/>
      <c r="H365" s="25"/>
    </row>
    <row r="366" spans="1:8" ht="78.75">
      <c r="A366" s="140" t="s">
        <v>24</v>
      </c>
      <c r="B366" s="134" t="s">
        <v>970</v>
      </c>
      <c r="C366" s="141" t="s">
        <v>34</v>
      </c>
      <c r="D366" s="126">
        <v>249115.4</v>
      </c>
      <c r="E366" s="126">
        <v>249115.4</v>
      </c>
      <c r="F366" s="36">
        <f t="shared" si="5"/>
        <v>0</v>
      </c>
      <c r="G366" s="25"/>
      <c r="H366" s="25"/>
    </row>
    <row r="367" spans="1:8" ht="15.75">
      <c r="A367" s="140" t="s">
        <v>1558</v>
      </c>
      <c r="B367" s="134" t="s">
        <v>970</v>
      </c>
      <c r="C367" s="141" t="s">
        <v>35</v>
      </c>
      <c r="D367" s="126">
        <v>249115.4</v>
      </c>
      <c r="E367" s="126">
        <v>249115.4</v>
      </c>
      <c r="F367" s="36">
        <f t="shared" si="5"/>
        <v>0</v>
      </c>
      <c r="G367" s="25"/>
      <c r="H367" s="25"/>
    </row>
    <row r="368" spans="1:8" ht="15.75">
      <c r="A368" s="140" t="s">
        <v>251</v>
      </c>
      <c r="B368" s="134" t="s">
        <v>970</v>
      </c>
      <c r="C368" s="141" t="s">
        <v>35</v>
      </c>
      <c r="D368" s="126">
        <v>249115.4</v>
      </c>
      <c r="E368" s="126">
        <v>249115.4</v>
      </c>
      <c r="F368" s="36">
        <f t="shared" si="5"/>
        <v>0</v>
      </c>
      <c r="G368" s="25"/>
      <c r="H368" s="25"/>
    </row>
    <row r="369" spans="1:8" ht="78.75">
      <c r="A369" s="140" t="s">
        <v>9</v>
      </c>
      <c r="B369" s="134" t="s">
        <v>970</v>
      </c>
      <c r="C369" s="141" t="s">
        <v>1292</v>
      </c>
      <c r="D369" s="126">
        <v>2037873.6</v>
      </c>
      <c r="E369" s="126">
        <v>2037873.6</v>
      </c>
      <c r="F369" s="36">
        <f t="shared" si="5"/>
        <v>0</v>
      </c>
      <c r="G369" s="25"/>
      <c r="H369" s="25"/>
    </row>
    <row r="370" spans="1:8" ht="15.75">
      <c r="A370" s="140" t="s">
        <v>1558</v>
      </c>
      <c r="B370" s="134" t="s">
        <v>970</v>
      </c>
      <c r="C370" s="141" t="s">
        <v>1293</v>
      </c>
      <c r="D370" s="126">
        <v>2037873.6</v>
      </c>
      <c r="E370" s="126">
        <v>2037873.6</v>
      </c>
      <c r="F370" s="36">
        <f t="shared" si="5"/>
        <v>0</v>
      </c>
      <c r="G370" s="25"/>
      <c r="H370" s="25"/>
    </row>
    <row r="371" spans="1:8" ht="15.75">
      <c r="A371" s="140" t="s">
        <v>106</v>
      </c>
      <c r="B371" s="134" t="s">
        <v>970</v>
      </c>
      <c r="C371" s="141" t="s">
        <v>1293</v>
      </c>
      <c r="D371" s="126">
        <v>2037873.6</v>
      </c>
      <c r="E371" s="126">
        <v>2037873.6</v>
      </c>
      <c r="F371" s="36">
        <f t="shared" si="5"/>
        <v>0</v>
      </c>
      <c r="G371" s="25"/>
      <c r="H371" s="25"/>
    </row>
    <row r="372" spans="1:8" ht="63">
      <c r="A372" s="140" t="s">
        <v>361</v>
      </c>
      <c r="B372" s="134" t="s">
        <v>970</v>
      </c>
      <c r="C372" s="141" t="s">
        <v>1011</v>
      </c>
      <c r="D372" s="126">
        <v>1606537.82</v>
      </c>
      <c r="E372" s="126">
        <v>1553807.53</v>
      </c>
      <c r="F372" s="36">
        <f t="shared" si="5"/>
        <v>52730.290000000037</v>
      </c>
      <c r="G372" s="25"/>
      <c r="H372" s="25"/>
    </row>
    <row r="373" spans="1:8" ht="15.75">
      <c r="A373" s="140" t="s">
        <v>1558</v>
      </c>
      <c r="B373" s="134" t="s">
        <v>970</v>
      </c>
      <c r="C373" s="141" t="s">
        <v>1012</v>
      </c>
      <c r="D373" s="126">
        <v>1606537.82</v>
      </c>
      <c r="E373" s="126">
        <v>1553807.53</v>
      </c>
      <c r="F373" s="36">
        <f t="shared" si="5"/>
        <v>52730.290000000037</v>
      </c>
      <c r="G373" s="25"/>
      <c r="H373" s="25"/>
    </row>
    <row r="374" spans="1:8" ht="15.75">
      <c r="A374" s="140" t="s">
        <v>106</v>
      </c>
      <c r="B374" s="134" t="s">
        <v>970</v>
      </c>
      <c r="C374" s="141" t="s">
        <v>1012</v>
      </c>
      <c r="D374" s="126">
        <v>1606537.82</v>
      </c>
      <c r="E374" s="126">
        <v>1553807.53</v>
      </c>
      <c r="F374" s="36">
        <f t="shared" si="5"/>
        <v>52730.290000000037</v>
      </c>
      <c r="G374" s="25"/>
      <c r="H374" s="25"/>
    </row>
    <row r="375" spans="1:8" ht="47.25">
      <c r="A375" s="140" t="s">
        <v>803</v>
      </c>
      <c r="B375" s="134" t="s">
        <v>970</v>
      </c>
      <c r="C375" s="141" t="s">
        <v>808</v>
      </c>
      <c r="D375" s="126">
        <v>1603752</v>
      </c>
      <c r="E375" s="126">
        <v>1603752</v>
      </c>
      <c r="F375" s="36">
        <f t="shared" si="5"/>
        <v>0</v>
      </c>
      <c r="G375" s="25"/>
      <c r="H375" s="25"/>
    </row>
    <row r="376" spans="1:8" ht="15.75">
      <c r="A376" s="140" t="s">
        <v>1558</v>
      </c>
      <c r="B376" s="134" t="s">
        <v>970</v>
      </c>
      <c r="C376" s="141" t="s">
        <v>809</v>
      </c>
      <c r="D376" s="126">
        <v>1603752</v>
      </c>
      <c r="E376" s="126">
        <v>1603752</v>
      </c>
      <c r="F376" s="36">
        <f t="shared" si="5"/>
        <v>0</v>
      </c>
      <c r="G376" s="25"/>
      <c r="H376" s="25"/>
    </row>
    <row r="377" spans="1:8" ht="15.75">
      <c r="A377" s="140" t="s">
        <v>106</v>
      </c>
      <c r="B377" s="134" t="s">
        <v>970</v>
      </c>
      <c r="C377" s="141" t="s">
        <v>809</v>
      </c>
      <c r="D377" s="126">
        <v>1603752</v>
      </c>
      <c r="E377" s="126">
        <v>1603752</v>
      </c>
      <c r="F377" s="36">
        <f t="shared" si="5"/>
        <v>0</v>
      </c>
      <c r="G377" s="25"/>
      <c r="H377" s="25"/>
    </row>
    <row r="378" spans="1:8" ht="141.75">
      <c r="A378" s="140" t="s">
        <v>1243</v>
      </c>
      <c r="B378" s="134" t="s">
        <v>970</v>
      </c>
      <c r="C378" s="141" t="s">
        <v>1294</v>
      </c>
      <c r="D378" s="126">
        <v>3050121.92</v>
      </c>
      <c r="E378" s="126">
        <v>3050121.92</v>
      </c>
      <c r="F378" s="36">
        <f t="shared" si="5"/>
        <v>0</v>
      </c>
      <c r="G378" s="25"/>
      <c r="H378" s="25"/>
    </row>
    <row r="379" spans="1:8" ht="15.75">
      <c r="A379" s="140" t="s">
        <v>1558</v>
      </c>
      <c r="B379" s="134" t="s">
        <v>970</v>
      </c>
      <c r="C379" s="141" t="s">
        <v>816</v>
      </c>
      <c r="D379" s="126">
        <v>3050121.92</v>
      </c>
      <c r="E379" s="126">
        <v>3050121.92</v>
      </c>
      <c r="F379" s="36">
        <f t="shared" si="5"/>
        <v>0</v>
      </c>
      <c r="G379" s="25"/>
      <c r="H379" s="25"/>
    </row>
    <row r="380" spans="1:8" ht="15.75">
      <c r="A380" s="140" t="s">
        <v>106</v>
      </c>
      <c r="B380" s="134" t="s">
        <v>970</v>
      </c>
      <c r="C380" s="141" t="s">
        <v>816</v>
      </c>
      <c r="D380" s="126">
        <v>3050121.92</v>
      </c>
      <c r="E380" s="126">
        <v>3050121.92</v>
      </c>
      <c r="F380" s="36">
        <f t="shared" si="5"/>
        <v>0</v>
      </c>
      <c r="G380" s="25"/>
      <c r="H380" s="25"/>
    </row>
    <row r="381" spans="1:8" ht="31.5">
      <c r="A381" s="140" t="s">
        <v>362</v>
      </c>
      <c r="B381" s="134" t="s">
        <v>970</v>
      </c>
      <c r="C381" s="141" t="s">
        <v>1013</v>
      </c>
      <c r="D381" s="126">
        <v>1346230</v>
      </c>
      <c r="E381" s="126">
        <v>1346230</v>
      </c>
      <c r="F381" s="36">
        <f t="shared" si="5"/>
        <v>0</v>
      </c>
      <c r="G381" s="25"/>
      <c r="H381" s="25"/>
    </row>
    <row r="382" spans="1:8" ht="31.5">
      <c r="A382" s="140" t="s">
        <v>15</v>
      </c>
      <c r="B382" s="134" t="s">
        <v>970</v>
      </c>
      <c r="C382" s="141" t="s">
        <v>1014</v>
      </c>
      <c r="D382" s="126">
        <v>1346230</v>
      </c>
      <c r="E382" s="126">
        <v>1346230</v>
      </c>
      <c r="F382" s="36">
        <f t="shared" si="5"/>
        <v>0</v>
      </c>
      <c r="G382" s="25"/>
      <c r="H382" s="25"/>
    </row>
    <row r="383" spans="1:8" ht="15.75">
      <c r="A383" s="140" t="s">
        <v>458</v>
      </c>
      <c r="B383" s="134" t="s">
        <v>970</v>
      </c>
      <c r="C383" s="141" t="s">
        <v>1014</v>
      </c>
      <c r="D383" s="126">
        <v>1346230</v>
      </c>
      <c r="E383" s="126">
        <v>1346230</v>
      </c>
      <c r="F383" s="36">
        <f t="shared" si="5"/>
        <v>0</v>
      </c>
      <c r="G383" s="25"/>
      <c r="H383" s="25"/>
    </row>
    <row r="384" spans="1:8" ht="15.75">
      <c r="A384" s="140" t="s">
        <v>1064</v>
      </c>
      <c r="B384" s="134" t="s">
        <v>970</v>
      </c>
      <c r="C384" s="141" t="s">
        <v>810</v>
      </c>
      <c r="D384" s="126">
        <v>298894.36</v>
      </c>
      <c r="E384" s="126">
        <v>298894.36</v>
      </c>
      <c r="F384" s="36">
        <f t="shared" si="5"/>
        <v>0</v>
      </c>
      <c r="G384" s="25"/>
      <c r="H384" s="25"/>
    </row>
    <row r="385" spans="1:8" ht="31.5">
      <c r="A385" s="140" t="s">
        <v>15</v>
      </c>
      <c r="B385" s="134" t="s">
        <v>970</v>
      </c>
      <c r="C385" s="141" t="s">
        <v>811</v>
      </c>
      <c r="D385" s="126">
        <v>298894.36</v>
      </c>
      <c r="E385" s="126">
        <v>298894.36</v>
      </c>
      <c r="F385" s="36">
        <f t="shared" si="5"/>
        <v>0</v>
      </c>
      <c r="G385" s="25"/>
      <c r="H385" s="25"/>
    </row>
    <row r="386" spans="1:8" ht="15.75">
      <c r="A386" s="140" t="s">
        <v>1160</v>
      </c>
      <c r="B386" s="134" t="s">
        <v>970</v>
      </c>
      <c r="C386" s="141" t="s">
        <v>811</v>
      </c>
      <c r="D386" s="126">
        <v>298894.36</v>
      </c>
      <c r="E386" s="126">
        <v>298894.36</v>
      </c>
      <c r="F386" s="36">
        <f t="shared" si="5"/>
        <v>0</v>
      </c>
      <c r="G386" s="25"/>
      <c r="H386" s="25"/>
    </row>
    <row r="387" spans="1:8" ht="31.5">
      <c r="A387" s="143" t="s">
        <v>1184</v>
      </c>
      <c r="B387" s="144" t="s">
        <v>970</v>
      </c>
      <c r="C387" s="145" t="s">
        <v>525</v>
      </c>
      <c r="D387" s="146">
        <v>39877981.530000001</v>
      </c>
      <c r="E387" s="146">
        <v>39609554.43</v>
      </c>
      <c r="F387" s="147">
        <f t="shared" si="5"/>
        <v>268427.10000000149</v>
      </c>
      <c r="G387" s="25"/>
      <c r="H387" s="25"/>
    </row>
    <row r="388" spans="1:8" ht="31.5">
      <c r="A388" s="140" t="s">
        <v>951</v>
      </c>
      <c r="B388" s="134" t="s">
        <v>970</v>
      </c>
      <c r="C388" s="141" t="s">
        <v>526</v>
      </c>
      <c r="D388" s="126">
        <v>38183297.130000003</v>
      </c>
      <c r="E388" s="126">
        <v>37914870.030000001</v>
      </c>
      <c r="F388" s="36">
        <f t="shared" si="5"/>
        <v>268427.10000000149</v>
      </c>
      <c r="G388" s="25"/>
      <c r="H388" s="25"/>
    </row>
    <row r="389" spans="1:8" ht="15.75">
      <c r="A389" s="140" t="s">
        <v>17</v>
      </c>
      <c r="B389" s="134" t="s">
        <v>970</v>
      </c>
      <c r="C389" s="141" t="s">
        <v>349</v>
      </c>
      <c r="D389" s="126">
        <v>34045021.130000003</v>
      </c>
      <c r="E389" s="126">
        <v>33999261.909999996</v>
      </c>
      <c r="F389" s="36">
        <f t="shared" si="5"/>
        <v>45759.220000006258</v>
      </c>
      <c r="G389" s="25"/>
      <c r="H389" s="25"/>
    </row>
    <row r="390" spans="1:8" ht="15.75">
      <c r="A390" s="140" t="s">
        <v>1156</v>
      </c>
      <c r="B390" s="134" t="s">
        <v>970</v>
      </c>
      <c r="C390" s="141" t="s">
        <v>349</v>
      </c>
      <c r="D390" s="126">
        <v>26107623.350000001</v>
      </c>
      <c r="E390" s="126">
        <v>26105406.210000001</v>
      </c>
      <c r="F390" s="36">
        <f t="shared" si="5"/>
        <v>2217.140000000596</v>
      </c>
      <c r="G390" s="25"/>
      <c r="H390" s="25"/>
    </row>
    <row r="391" spans="1:8" ht="15.75">
      <c r="A391" s="140" t="s">
        <v>1157</v>
      </c>
      <c r="B391" s="134" t="s">
        <v>970</v>
      </c>
      <c r="C391" s="141" t="s">
        <v>349</v>
      </c>
      <c r="D391" s="126">
        <v>7839287.2800000003</v>
      </c>
      <c r="E391" s="126">
        <v>7823998.7699999996</v>
      </c>
      <c r="F391" s="36">
        <f t="shared" si="5"/>
        <v>15288.510000000708</v>
      </c>
      <c r="G391" s="25"/>
      <c r="H391" s="25"/>
    </row>
    <row r="392" spans="1:8" ht="15.75">
      <c r="A392" s="140" t="s">
        <v>1160</v>
      </c>
      <c r="B392" s="134" t="s">
        <v>970</v>
      </c>
      <c r="C392" s="141" t="s">
        <v>349</v>
      </c>
      <c r="D392" s="126">
        <v>5312</v>
      </c>
      <c r="E392" s="126">
        <v>5312</v>
      </c>
      <c r="F392" s="36">
        <f t="shared" si="5"/>
        <v>0</v>
      </c>
      <c r="G392" s="25"/>
      <c r="H392" s="25"/>
    </row>
    <row r="393" spans="1:8" ht="31.5">
      <c r="A393" s="140" t="s">
        <v>1158</v>
      </c>
      <c r="B393" s="134" t="s">
        <v>970</v>
      </c>
      <c r="C393" s="141" t="s">
        <v>349</v>
      </c>
      <c r="D393" s="126">
        <v>92798.5</v>
      </c>
      <c r="E393" s="126">
        <v>64544.93</v>
      </c>
      <c r="F393" s="36">
        <f t="shared" ref="F393:F456" si="6">D393-E393</f>
        <v>28253.57</v>
      </c>
      <c r="G393" s="25"/>
      <c r="H393" s="25"/>
    </row>
    <row r="394" spans="1:8" ht="31.5">
      <c r="A394" s="140" t="s">
        <v>15</v>
      </c>
      <c r="B394" s="134" t="s">
        <v>970</v>
      </c>
      <c r="C394" s="141" t="s">
        <v>350</v>
      </c>
      <c r="D394" s="126">
        <v>3896984.4</v>
      </c>
      <c r="E394" s="126">
        <v>3674316.52</v>
      </c>
      <c r="F394" s="36">
        <f t="shared" si="6"/>
        <v>222667.87999999989</v>
      </c>
      <c r="G394" s="25"/>
      <c r="H394" s="25"/>
    </row>
    <row r="395" spans="1:8" ht="15.75">
      <c r="A395" s="140" t="s">
        <v>456</v>
      </c>
      <c r="B395" s="134" t="s">
        <v>970</v>
      </c>
      <c r="C395" s="141" t="s">
        <v>350</v>
      </c>
      <c r="D395" s="126">
        <v>114084.8</v>
      </c>
      <c r="E395" s="126">
        <v>106844.14</v>
      </c>
      <c r="F395" s="36">
        <f t="shared" si="6"/>
        <v>7240.6600000000035</v>
      </c>
      <c r="G395" s="25"/>
      <c r="H395" s="25"/>
    </row>
    <row r="396" spans="1:8" ht="15.75">
      <c r="A396" s="140" t="s">
        <v>1222</v>
      </c>
      <c r="B396" s="134" t="s">
        <v>970</v>
      </c>
      <c r="C396" s="141" t="s">
        <v>350</v>
      </c>
      <c r="D396" s="126">
        <v>666000</v>
      </c>
      <c r="E396" s="126">
        <v>666000</v>
      </c>
      <c r="F396" s="36">
        <f t="shared" si="6"/>
        <v>0</v>
      </c>
      <c r="G396" s="25"/>
      <c r="H396" s="25"/>
    </row>
    <row r="397" spans="1:8" ht="15.75">
      <c r="A397" s="140" t="s">
        <v>459</v>
      </c>
      <c r="B397" s="134" t="s">
        <v>970</v>
      </c>
      <c r="C397" s="141" t="s">
        <v>350</v>
      </c>
      <c r="D397" s="126">
        <v>491186.66</v>
      </c>
      <c r="E397" s="126">
        <v>477676.84</v>
      </c>
      <c r="F397" s="36">
        <f t="shared" si="6"/>
        <v>13509.819999999949</v>
      </c>
      <c r="G397" s="25"/>
      <c r="H397" s="25"/>
    </row>
    <row r="398" spans="1:8" ht="15.75">
      <c r="A398" s="140" t="s">
        <v>460</v>
      </c>
      <c r="B398" s="134" t="s">
        <v>970</v>
      </c>
      <c r="C398" s="141" t="s">
        <v>350</v>
      </c>
      <c r="D398" s="126">
        <v>394866.31</v>
      </c>
      <c r="E398" s="126">
        <v>389972.83</v>
      </c>
      <c r="F398" s="36">
        <f t="shared" si="6"/>
        <v>4893.4799999999814</v>
      </c>
      <c r="G398" s="25"/>
      <c r="H398" s="25"/>
    </row>
    <row r="399" spans="1:8" ht="15.75">
      <c r="A399" s="140" t="s">
        <v>1160</v>
      </c>
      <c r="B399" s="134" t="s">
        <v>970</v>
      </c>
      <c r="C399" s="141" t="s">
        <v>350</v>
      </c>
      <c r="D399" s="126">
        <v>820971.92</v>
      </c>
      <c r="E399" s="126">
        <v>716164.06</v>
      </c>
      <c r="F399" s="36">
        <f t="shared" si="6"/>
        <v>104807.85999999999</v>
      </c>
      <c r="G399" s="25"/>
      <c r="H399" s="25"/>
    </row>
    <row r="400" spans="1:8" ht="15.75">
      <c r="A400" s="140" t="s">
        <v>957</v>
      </c>
      <c r="B400" s="134" t="s">
        <v>970</v>
      </c>
      <c r="C400" s="141" t="s">
        <v>350</v>
      </c>
      <c r="D400" s="126">
        <v>5604.15</v>
      </c>
      <c r="E400" s="126">
        <v>4426.3900000000003</v>
      </c>
      <c r="F400" s="36">
        <f t="shared" si="6"/>
        <v>1177.7599999999993</v>
      </c>
      <c r="G400" s="25"/>
      <c r="H400" s="25"/>
    </row>
    <row r="401" spans="1:8" ht="15.75">
      <c r="A401" s="140" t="s">
        <v>106</v>
      </c>
      <c r="B401" s="134" t="s">
        <v>970</v>
      </c>
      <c r="C401" s="141" t="s">
        <v>350</v>
      </c>
      <c r="D401" s="126">
        <v>214396.34</v>
      </c>
      <c r="E401" s="126">
        <v>205980</v>
      </c>
      <c r="F401" s="36">
        <f t="shared" si="6"/>
        <v>8416.3399999999965</v>
      </c>
      <c r="G401" s="25"/>
      <c r="H401" s="25"/>
    </row>
    <row r="402" spans="1:8" ht="15.75">
      <c r="A402" s="140" t="s">
        <v>958</v>
      </c>
      <c r="B402" s="134" t="s">
        <v>970</v>
      </c>
      <c r="C402" s="141" t="s">
        <v>350</v>
      </c>
      <c r="D402" s="126">
        <v>695057.22</v>
      </c>
      <c r="E402" s="126">
        <v>617373.01</v>
      </c>
      <c r="F402" s="36">
        <f t="shared" si="6"/>
        <v>77684.209999999963</v>
      </c>
      <c r="G402" s="25"/>
      <c r="H402" s="25"/>
    </row>
    <row r="403" spans="1:8" ht="15.75">
      <c r="A403" s="140" t="s">
        <v>1224</v>
      </c>
      <c r="B403" s="134" t="s">
        <v>970</v>
      </c>
      <c r="C403" s="141" t="s">
        <v>350</v>
      </c>
      <c r="D403" s="126">
        <v>149033</v>
      </c>
      <c r="E403" s="126">
        <v>144338</v>
      </c>
      <c r="F403" s="36">
        <f t="shared" si="6"/>
        <v>4695</v>
      </c>
      <c r="G403" s="25"/>
      <c r="H403" s="25"/>
    </row>
    <row r="404" spans="1:8" ht="15.75">
      <c r="A404" s="140" t="s">
        <v>458</v>
      </c>
      <c r="B404" s="134" t="s">
        <v>970</v>
      </c>
      <c r="C404" s="141" t="s">
        <v>350</v>
      </c>
      <c r="D404" s="126">
        <v>345784</v>
      </c>
      <c r="E404" s="126">
        <v>345541.25</v>
      </c>
      <c r="F404" s="36">
        <f t="shared" si="6"/>
        <v>242.75</v>
      </c>
      <c r="G404" s="25"/>
      <c r="H404" s="25"/>
    </row>
    <row r="405" spans="1:8" ht="15.75">
      <c r="A405" s="140" t="s">
        <v>1071</v>
      </c>
      <c r="B405" s="134" t="s">
        <v>970</v>
      </c>
      <c r="C405" s="141" t="s">
        <v>791</v>
      </c>
      <c r="D405" s="126">
        <v>68406.600000000006</v>
      </c>
      <c r="E405" s="126">
        <v>68406.600000000006</v>
      </c>
      <c r="F405" s="36">
        <f t="shared" si="6"/>
        <v>0</v>
      </c>
      <c r="G405" s="25"/>
      <c r="H405" s="25"/>
    </row>
    <row r="406" spans="1:8" ht="15.75">
      <c r="A406" s="140" t="s">
        <v>457</v>
      </c>
      <c r="B406" s="134" t="s">
        <v>970</v>
      </c>
      <c r="C406" s="141" t="s">
        <v>791</v>
      </c>
      <c r="D406" s="126">
        <v>68406.600000000006</v>
      </c>
      <c r="E406" s="126">
        <v>68406.600000000006</v>
      </c>
      <c r="F406" s="36">
        <f t="shared" si="6"/>
        <v>0</v>
      </c>
      <c r="G406" s="25"/>
      <c r="H406" s="25"/>
    </row>
    <row r="407" spans="1:8" ht="15.75">
      <c r="A407" s="140" t="s">
        <v>16</v>
      </c>
      <c r="B407" s="134" t="s">
        <v>970</v>
      </c>
      <c r="C407" s="141" t="s">
        <v>617</v>
      </c>
      <c r="D407" s="126">
        <v>172885</v>
      </c>
      <c r="E407" s="126">
        <v>172885</v>
      </c>
      <c r="F407" s="36">
        <f t="shared" si="6"/>
        <v>0</v>
      </c>
      <c r="G407" s="25"/>
      <c r="H407" s="25"/>
    </row>
    <row r="408" spans="1:8" ht="15.75">
      <c r="A408" s="140" t="s">
        <v>960</v>
      </c>
      <c r="B408" s="134" t="s">
        <v>970</v>
      </c>
      <c r="C408" s="141" t="s">
        <v>617</v>
      </c>
      <c r="D408" s="126">
        <v>72885</v>
      </c>
      <c r="E408" s="126">
        <v>72885</v>
      </c>
      <c r="F408" s="36">
        <f t="shared" si="6"/>
        <v>0</v>
      </c>
      <c r="G408" s="25"/>
      <c r="H408" s="25"/>
    </row>
    <row r="409" spans="1:8" ht="15.75">
      <c r="A409" s="140" t="s">
        <v>856</v>
      </c>
      <c r="B409" s="134" t="s">
        <v>970</v>
      </c>
      <c r="C409" s="141" t="s">
        <v>617</v>
      </c>
      <c r="D409" s="126">
        <v>100000</v>
      </c>
      <c r="E409" s="126">
        <v>100000</v>
      </c>
      <c r="F409" s="36">
        <f t="shared" si="6"/>
        <v>0</v>
      </c>
      <c r="G409" s="25"/>
      <c r="H409" s="25"/>
    </row>
    <row r="410" spans="1:8" ht="94.5">
      <c r="A410" s="140" t="s">
        <v>179</v>
      </c>
      <c r="B410" s="134" t="s">
        <v>970</v>
      </c>
      <c r="C410" s="141" t="s">
        <v>1338</v>
      </c>
      <c r="D410" s="126">
        <v>506255.4</v>
      </c>
      <c r="E410" s="126">
        <v>506255.4</v>
      </c>
      <c r="F410" s="36">
        <f t="shared" si="6"/>
        <v>0</v>
      </c>
      <c r="G410" s="25"/>
      <c r="H410" s="25"/>
    </row>
    <row r="411" spans="1:8" ht="15.75">
      <c r="A411" s="140" t="s">
        <v>17</v>
      </c>
      <c r="B411" s="134" t="s">
        <v>970</v>
      </c>
      <c r="C411" s="141" t="s">
        <v>1339</v>
      </c>
      <c r="D411" s="126">
        <v>506255.4</v>
      </c>
      <c r="E411" s="126">
        <v>506255.4</v>
      </c>
      <c r="F411" s="36">
        <f t="shared" si="6"/>
        <v>0</v>
      </c>
      <c r="G411" s="25"/>
      <c r="H411" s="25"/>
    </row>
    <row r="412" spans="1:8" ht="15.75">
      <c r="A412" s="140" t="s">
        <v>1156</v>
      </c>
      <c r="B412" s="134" t="s">
        <v>970</v>
      </c>
      <c r="C412" s="141" t="s">
        <v>1339</v>
      </c>
      <c r="D412" s="126">
        <v>388829.04</v>
      </c>
      <c r="E412" s="126">
        <v>388829.04</v>
      </c>
      <c r="F412" s="36">
        <f t="shared" si="6"/>
        <v>0</v>
      </c>
      <c r="G412" s="25"/>
      <c r="H412" s="25"/>
    </row>
    <row r="413" spans="1:8" ht="15.75">
      <c r="A413" s="140" t="s">
        <v>1157</v>
      </c>
      <c r="B413" s="134" t="s">
        <v>970</v>
      </c>
      <c r="C413" s="141" t="s">
        <v>1339</v>
      </c>
      <c r="D413" s="126">
        <v>117426.36</v>
      </c>
      <c r="E413" s="126">
        <v>117426.36</v>
      </c>
      <c r="F413" s="36">
        <f t="shared" si="6"/>
        <v>0</v>
      </c>
      <c r="G413" s="25"/>
      <c r="H413" s="25"/>
    </row>
    <row r="414" spans="1:8" ht="63">
      <c r="A414" s="140" t="s">
        <v>910</v>
      </c>
      <c r="B414" s="134" t="s">
        <v>970</v>
      </c>
      <c r="C414" s="141" t="s">
        <v>1481</v>
      </c>
      <c r="D414" s="126">
        <v>906726.83</v>
      </c>
      <c r="E414" s="126">
        <v>906726.83</v>
      </c>
      <c r="F414" s="36">
        <f t="shared" si="6"/>
        <v>0</v>
      </c>
      <c r="G414" s="25"/>
      <c r="H414" s="25"/>
    </row>
    <row r="415" spans="1:8" ht="31.5">
      <c r="A415" s="140" t="s">
        <v>15</v>
      </c>
      <c r="B415" s="134" t="s">
        <v>970</v>
      </c>
      <c r="C415" s="141" t="s">
        <v>618</v>
      </c>
      <c r="D415" s="126">
        <v>906726.83</v>
      </c>
      <c r="E415" s="126">
        <v>906726.83</v>
      </c>
      <c r="F415" s="36">
        <f t="shared" si="6"/>
        <v>0</v>
      </c>
      <c r="G415" s="25"/>
      <c r="H415" s="25"/>
    </row>
    <row r="416" spans="1:8" ht="15.75">
      <c r="A416" s="140" t="s">
        <v>1160</v>
      </c>
      <c r="B416" s="134" t="s">
        <v>970</v>
      </c>
      <c r="C416" s="141" t="s">
        <v>618</v>
      </c>
      <c r="D416" s="126">
        <v>906726.83</v>
      </c>
      <c r="E416" s="126">
        <v>906726.83</v>
      </c>
      <c r="F416" s="36">
        <f t="shared" si="6"/>
        <v>0</v>
      </c>
      <c r="G416" s="25"/>
      <c r="H416" s="25"/>
    </row>
    <row r="417" spans="1:8" ht="63">
      <c r="A417" s="140" t="s">
        <v>910</v>
      </c>
      <c r="B417" s="134" t="s">
        <v>970</v>
      </c>
      <c r="C417" s="141" t="s">
        <v>410</v>
      </c>
      <c r="D417" s="126">
        <v>281702.17</v>
      </c>
      <c r="E417" s="126">
        <v>281702.17</v>
      </c>
      <c r="F417" s="36">
        <f t="shared" si="6"/>
        <v>0</v>
      </c>
      <c r="G417" s="25"/>
      <c r="H417" s="25"/>
    </row>
    <row r="418" spans="1:8" ht="31.5">
      <c r="A418" s="140" t="s">
        <v>15</v>
      </c>
      <c r="B418" s="134" t="s">
        <v>970</v>
      </c>
      <c r="C418" s="141" t="s">
        <v>411</v>
      </c>
      <c r="D418" s="126">
        <v>281702.17</v>
      </c>
      <c r="E418" s="126">
        <v>281702.17</v>
      </c>
      <c r="F418" s="36">
        <f t="shared" si="6"/>
        <v>0</v>
      </c>
      <c r="G418" s="25"/>
      <c r="H418" s="25"/>
    </row>
    <row r="419" spans="1:8" ht="15.75">
      <c r="A419" s="140" t="s">
        <v>1160</v>
      </c>
      <c r="B419" s="134" t="s">
        <v>970</v>
      </c>
      <c r="C419" s="141" t="s">
        <v>411</v>
      </c>
      <c r="D419" s="126">
        <v>281702.17</v>
      </c>
      <c r="E419" s="126">
        <v>281702.17</v>
      </c>
      <c r="F419" s="36">
        <f t="shared" si="6"/>
        <v>0</v>
      </c>
      <c r="G419" s="25"/>
      <c r="H419" s="25"/>
    </row>
    <row r="420" spans="1:8" ht="15.75">
      <c r="A420" s="143" t="s">
        <v>869</v>
      </c>
      <c r="B420" s="144" t="s">
        <v>970</v>
      </c>
      <c r="C420" s="145" t="s">
        <v>527</v>
      </c>
      <c r="D420" s="146">
        <v>23721037.09</v>
      </c>
      <c r="E420" s="146">
        <v>23533827.920000002</v>
      </c>
      <c r="F420" s="147">
        <f t="shared" si="6"/>
        <v>187209.16999999806</v>
      </c>
      <c r="G420" s="25"/>
      <c r="H420" s="25"/>
    </row>
    <row r="421" spans="1:8" ht="31.5">
      <c r="A421" s="143" t="s">
        <v>753</v>
      </c>
      <c r="B421" s="144" t="s">
        <v>970</v>
      </c>
      <c r="C421" s="145" t="s">
        <v>528</v>
      </c>
      <c r="D421" s="146">
        <v>542853.51</v>
      </c>
      <c r="E421" s="146">
        <v>542853.51</v>
      </c>
      <c r="F421" s="147">
        <f t="shared" si="6"/>
        <v>0</v>
      </c>
      <c r="G421" s="25"/>
      <c r="H421" s="25"/>
    </row>
    <row r="422" spans="1:8" ht="31.5">
      <c r="A422" s="140" t="s">
        <v>1244</v>
      </c>
      <c r="B422" s="134" t="s">
        <v>970</v>
      </c>
      <c r="C422" s="141" t="s">
        <v>817</v>
      </c>
      <c r="D422" s="126">
        <v>499545.51</v>
      </c>
      <c r="E422" s="126">
        <v>499545.51</v>
      </c>
      <c r="F422" s="36">
        <f t="shared" si="6"/>
        <v>0</v>
      </c>
      <c r="G422" s="25"/>
      <c r="H422" s="25"/>
    </row>
    <row r="423" spans="1:8" ht="31.5">
      <c r="A423" s="140" t="s">
        <v>15</v>
      </c>
      <c r="B423" s="134" t="s">
        <v>970</v>
      </c>
      <c r="C423" s="141" t="s">
        <v>818</v>
      </c>
      <c r="D423" s="126">
        <v>499545.51</v>
      </c>
      <c r="E423" s="126">
        <v>499545.51</v>
      </c>
      <c r="F423" s="36">
        <f t="shared" si="6"/>
        <v>0</v>
      </c>
      <c r="G423" s="25"/>
      <c r="H423" s="25"/>
    </row>
    <row r="424" spans="1:8" ht="15.75">
      <c r="A424" s="140" t="s">
        <v>1160</v>
      </c>
      <c r="B424" s="134" t="s">
        <v>970</v>
      </c>
      <c r="C424" s="141" t="s">
        <v>818</v>
      </c>
      <c r="D424" s="126">
        <v>499545.51</v>
      </c>
      <c r="E424" s="126">
        <v>499545.51</v>
      </c>
      <c r="F424" s="36">
        <f t="shared" si="6"/>
        <v>0</v>
      </c>
      <c r="G424" s="25"/>
      <c r="H424" s="25"/>
    </row>
    <row r="425" spans="1:8" ht="31.5">
      <c r="A425" s="140" t="s">
        <v>754</v>
      </c>
      <c r="B425" s="134" t="s">
        <v>970</v>
      </c>
      <c r="C425" s="141" t="s">
        <v>529</v>
      </c>
      <c r="D425" s="126">
        <v>43308</v>
      </c>
      <c r="E425" s="126">
        <v>43308</v>
      </c>
      <c r="F425" s="36">
        <f t="shared" si="6"/>
        <v>0</v>
      </c>
      <c r="G425" s="25"/>
      <c r="H425" s="25"/>
    </row>
    <row r="426" spans="1:8" ht="31.5">
      <c r="A426" s="140" t="s">
        <v>15</v>
      </c>
      <c r="B426" s="134" t="s">
        <v>970</v>
      </c>
      <c r="C426" s="141" t="s">
        <v>619</v>
      </c>
      <c r="D426" s="126">
        <v>43308</v>
      </c>
      <c r="E426" s="126">
        <v>43308</v>
      </c>
      <c r="F426" s="36">
        <f t="shared" si="6"/>
        <v>0</v>
      </c>
      <c r="G426" s="25"/>
      <c r="H426" s="25"/>
    </row>
    <row r="427" spans="1:8" ht="15.75">
      <c r="A427" s="140" t="s">
        <v>1160</v>
      </c>
      <c r="B427" s="134" t="s">
        <v>970</v>
      </c>
      <c r="C427" s="141" t="s">
        <v>619</v>
      </c>
      <c r="D427" s="126">
        <v>43308</v>
      </c>
      <c r="E427" s="126">
        <v>43308</v>
      </c>
      <c r="F427" s="36">
        <f t="shared" si="6"/>
        <v>0</v>
      </c>
      <c r="G427" s="25"/>
      <c r="H427" s="25"/>
    </row>
    <row r="428" spans="1:8" ht="15.75">
      <c r="A428" s="143" t="s">
        <v>903</v>
      </c>
      <c r="B428" s="144" t="s">
        <v>970</v>
      </c>
      <c r="C428" s="145" t="s">
        <v>1089</v>
      </c>
      <c r="D428" s="146">
        <v>23178183.579999998</v>
      </c>
      <c r="E428" s="146">
        <v>22990974.41</v>
      </c>
      <c r="F428" s="147">
        <f t="shared" si="6"/>
        <v>187209.16999999806</v>
      </c>
      <c r="G428" s="25"/>
      <c r="H428" s="25"/>
    </row>
    <row r="429" spans="1:8" ht="94.5">
      <c r="A429" s="140" t="s">
        <v>469</v>
      </c>
      <c r="B429" s="134" t="s">
        <v>970</v>
      </c>
      <c r="C429" s="141" t="s">
        <v>1090</v>
      </c>
      <c r="D429" s="126">
        <v>113181.58</v>
      </c>
      <c r="E429" s="126">
        <v>113181.58</v>
      </c>
      <c r="F429" s="36">
        <f t="shared" si="6"/>
        <v>0</v>
      </c>
      <c r="G429" s="25"/>
      <c r="H429" s="25"/>
    </row>
    <row r="430" spans="1:8" ht="31.5">
      <c r="A430" s="140" t="s">
        <v>15</v>
      </c>
      <c r="B430" s="134" t="s">
        <v>970</v>
      </c>
      <c r="C430" s="141" t="s">
        <v>620</v>
      </c>
      <c r="D430" s="126">
        <v>113181.58</v>
      </c>
      <c r="E430" s="126">
        <v>113181.58</v>
      </c>
      <c r="F430" s="36">
        <f t="shared" si="6"/>
        <v>0</v>
      </c>
      <c r="G430" s="25"/>
      <c r="H430" s="25"/>
    </row>
    <row r="431" spans="1:8" ht="15.75">
      <c r="A431" s="140" t="s">
        <v>1160</v>
      </c>
      <c r="B431" s="134" t="s">
        <v>970</v>
      </c>
      <c r="C431" s="141" t="s">
        <v>620</v>
      </c>
      <c r="D431" s="126">
        <v>113181.58</v>
      </c>
      <c r="E431" s="126">
        <v>113181.58</v>
      </c>
      <c r="F431" s="36">
        <f t="shared" si="6"/>
        <v>0</v>
      </c>
      <c r="G431" s="25"/>
      <c r="H431" s="25"/>
    </row>
    <row r="432" spans="1:8" ht="15.75">
      <c r="A432" s="140" t="s">
        <v>867</v>
      </c>
      <c r="B432" s="134" t="s">
        <v>970</v>
      </c>
      <c r="C432" s="141" t="s">
        <v>167</v>
      </c>
      <c r="D432" s="126">
        <v>23065002</v>
      </c>
      <c r="E432" s="126">
        <v>22877792.829999998</v>
      </c>
      <c r="F432" s="36">
        <f t="shared" si="6"/>
        <v>187209.17000000179</v>
      </c>
      <c r="G432" s="25"/>
      <c r="H432" s="25"/>
    </row>
    <row r="433" spans="1:8" ht="31.5">
      <c r="A433" s="140" t="s">
        <v>15</v>
      </c>
      <c r="B433" s="134" t="s">
        <v>970</v>
      </c>
      <c r="C433" s="141" t="s">
        <v>168</v>
      </c>
      <c r="D433" s="126">
        <v>23065002</v>
      </c>
      <c r="E433" s="126">
        <v>22877792.829999998</v>
      </c>
      <c r="F433" s="36">
        <f t="shared" si="6"/>
        <v>187209.17000000179</v>
      </c>
      <c r="G433" s="25"/>
      <c r="H433" s="25"/>
    </row>
    <row r="434" spans="1:8" ht="15.75">
      <c r="A434" s="140" t="s">
        <v>1160</v>
      </c>
      <c r="B434" s="134" t="s">
        <v>970</v>
      </c>
      <c r="C434" s="141" t="s">
        <v>168</v>
      </c>
      <c r="D434" s="126">
        <v>23065002</v>
      </c>
      <c r="E434" s="126">
        <v>22877792.829999998</v>
      </c>
      <c r="F434" s="36">
        <f t="shared" si="6"/>
        <v>187209.17000000179</v>
      </c>
      <c r="G434" s="25"/>
      <c r="H434" s="25"/>
    </row>
    <row r="435" spans="1:8" ht="15.75">
      <c r="A435" s="143" t="s">
        <v>755</v>
      </c>
      <c r="B435" s="144" t="s">
        <v>970</v>
      </c>
      <c r="C435" s="145" t="s">
        <v>54</v>
      </c>
      <c r="D435" s="146">
        <v>70320387.209999993</v>
      </c>
      <c r="E435" s="146">
        <v>50255585.07</v>
      </c>
      <c r="F435" s="147">
        <f t="shared" si="6"/>
        <v>20064802.139999993</v>
      </c>
      <c r="G435" s="25"/>
      <c r="H435" s="25"/>
    </row>
    <row r="436" spans="1:8" ht="15.75">
      <c r="A436" s="143" t="s">
        <v>531</v>
      </c>
      <c r="B436" s="144" t="s">
        <v>970</v>
      </c>
      <c r="C436" s="145" t="s">
        <v>1098</v>
      </c>
      <c r="D436" s="146">
        <v>49960585.07</v>
      </c>
      <c r="E436" s="146">
        <v>49960585.07</v>
      </c>
      <c r="F436" s="147">
        <f t="shared" si="6"/>
        <v>0</v>
      </c>
      <c r="G436" s="25"/>
      <c r="H436" s="25"/>
    </row>
    <row r="437" spans="1:8" ht="47.25">
      <c r="A437" s="140" t="s">
        <v>602</v>
      </c>
      <c r="B437" s="134" t="s">
        <v>970</v>
      </c>
      <c r="C437" s="141" t="s">
        <v>1519</v>
      </c>
      <c r="D437" s="126">
        <v>49960585.07</v>
      </c>
      <c r="E437" s="126">
        <v>49960585.07</v>
      </c>
      <c r="F437" s="36">
        <f t="shared" si="6"/>
        <v>0</v>
      </c>
      <c r="G437" s="25"/>
      <c r="H437" s="25"/>
    </row>
    <row r="438" spans="1:8" ht="31.5">
      <c r="A438" s="140" t="s">
        <v>15</v>
      </c>
      <c r="B438" s="134" t="s">
        <v>970</v>
      </c>
      <c r="C438" s="141" t="s">
        <v>695</v>
      </c>
      <c r="D438" s="126">
        <v>49960585.07</v>
      </c>
      <c r="E438" s="126">
        <v>49960585.07</v>
      </c>
      <c r="F438" s="36">
        <f t="shared" si="6"/>
        <v>0</v>
      </c>
      <c r="G438" s="25"/>
      <c r="H438" s="25"/>
    </row>
    <row r="439" spans="1:8" ht="15.75">
      <c r="A439" s="140" t="s">
        <v>460</v>
      </c>
      <c r="B439" s="134" t="s">
        <v>970</v>
      </c>
      <c r="C439" s="141" t="s">
        <v>695</v>
      </c>
      <c r="D439" s="126">
        <v>48589950.420000002</v>
      </c>
      <c r="E439" s="126">
        <v>48589950.420000002</v>
      </c>
      <c r="F439" s="36">
        <f t="shared" si="6"/>
        <v>0</v>
      </c>
      <c r="G439" s="25"/>
      <c r="H439" s="25"/>
    </row>
    <row r="440" spans="1:8" ht="15.75">
      <c r="A440" s="140" t="s">
        <v>1160</v>
      </c>
      <c r="B440" s="134" t="s">
        <v>970</v>
      </c>
      <c r="C440" s="141" t="s">
        <v>695</v>
      </c>
      <c r="D440" s="126">
        <v>1370634.65</v>
      </c>
      <c r="E440" s="126">
        <v>1370634.65</v>
      </c>
      <c r="F440" s="36">
        <f t="shared" si="6"/>
        <v>0</v>
      </c>
      <c r="G440" s="25"/>
      <c r="H440" s="25"/>
    </row>
    <row r="441" spans="1:8" ht="31.5">
      <c r="A441" s="143" t="s">
        <v>653</v>
      </c>
      <c r="B441" s="144" t="s">
        <v>970</v>
      </c>
      <c r="C441" s="145" t="s">
        <v>169</v>
      </c>
      <c r="D441" s="146">
        <v>45000</v>
      </c>
      <c r="E441" s="146">
        <v>45000</v>
      </c>
      <c r="F441" s="147">
        <f t="shared" si="6"/>
        <v>0</v>
      </c>
      <c r="G441" s="25"/>
      <c r="H441" s="25"/>
    </row>
    <row r="442" spans="1:8" ht="31.5">
      <c r="A442" s="140" t="s">
        <v>989</v>
      </c>
      <c r="B442" s="134" t="s">
        <v>970</v>
      </c>
      <c r="C442" s="141" t="s">
        <v>170</v>
      </c>
      <c r="D442" s="126">
        <v>45000</v>
      </c>
      <c r="E442" s="126">
        <v>45000</v>
      </c>
      <c r="F442" s="36">
        <f t="shared" si="6"/>
        <v>0</v>
      </c>
      <c r="G442" s="25"/>
      <c r="H442" s="25"/>
    </row>
    <row r="443" spans="1:8" ht="31.5">
      <c r="A443" s="140" t="s">
        <v>15</v>
      </c>
      <c r="B443" s="134" t="s">
        <v>970</v>
      </c>
      <c r="C443" s="141" t="s">
        <v>171</v>
      </c>
      <c r="D443" s="126">
        <v>45000</v>
      </c>
      <c r="E443" s="126">
        <v>45000</v>
      </c>
      <c r="F443" s="36">
        <f t="shared" si="6"/>
        <v>0</v>
      </c>
      <c r="G443" s="25"/>
      <c r="H443" s="25"/>
    </row>
    <row r="444" spans="1:8" ht="15.75">
      <c r="A444" s="140" t="s">
        <v>1160</v>
      </c>
      <c r="B444" s="134" t="s">
        <v>970</v>
      </c>
      <c r="C444" s="141" t="s">
        <v>171</v>
      </c>
      <c r="D444" s="126">
        <v>45000</v>
      </c>
      <c r="E444" s="126">
        <v>45000</v>
      </c>
      <c r="F444" s="36">
        <f t="shared" si="6"/>
        <v>0</v>
      </c>
      <c r="G444" s="25"/>
      <c r="H444" s="25"/>
    </row>
    <row r="445" spans="1:8" ht="15.75">
      <c r="A445" s="143" t="s">
        <v>400</v>
      </c>
      <c r="B445" s="144" t="s">
        <v>970</v>
      </c>
      <c r="C445" s="145" t="s">
        <v>696</v>
      </c>
      <c r="D445" s="146">
        <v>20314802.140000001</v>
      </c>
      <c r="E445" s="146">
        <v>250000</v>
      </c>
      <c r="F445" s="147">
        <f t="shared" si="6"/>
        <v>20064802.140000001</v>
      </c>
      <c r="G445" s="25"/>
      <c r="H445" s="25"/>
    </row>
    <row r="446" spans="1:8" ht="31.5">
      <c r="A446" s="140" t="s">
        <v>961</v>
      </c>
      <c r="B446" s="134" t="s">
        <v>970</v>
      </c>
      <c r="C446" s="141" t="s">
        <v>697</v>
      </c>
      <c r="D446" s="126">
        <v>20314802.140000001</v>
      </c>
      <c r="E446" s="126">
        <v>250000</v>
      </c>
      <c r="F446" s="36">
        <f t="shared" si="6"/>
        <v>20064802.140000001</v>
      </c>
      <c r="G446" s="25"/>
      <c r="H446" s="25"/>
    </row>
    <row r="447" spans="1:8" ht="15.75">
      <c r="A447" s="140" t="s">
        <v>1558</v>
      </c>
      <c r="B447" s="134" t="s">
        <v>970</v>
      </c>
      <c r="C447" s="141" t="s">
        <v>698</v>
      </c>
      <c r="D447" s="126">
        <v>20314802.140000001</v>
      </c>
      <c r="E447" s="126">
        <v>250000</v>
      </c>
      <c r="F447" s="36">
        <f t="shared" si="6"/>
        <v>20064802.140000001</v>
      </c>
      <c r="G447" s="25"/>
      <c r="H447" s="25"/>
    </row>
    <row r="448" spans="1:8" ht="15.75">
      <c r="A448" s="140" t="s">
        <v>251</v>
      </c>
      <c r="B448" s="134" t="s">
        <v>970</v>
      </c>
      <c r="C448" s="141" t="s">
        <v>698</v>
      </c>
      <c r="D448" s="126">
        <v>20314802.140000001</v>
      </c>
      <c r="E448" s="126">
        <v>250000</v>
      </c>
      <c r="F448" s="36">
        <f t="shared" si="6"/>
        <v>20064802.140000001</v>
      </c>
      <c r="G448" s="25"/>
      <c r="H448" s="25"/>
    </row>
    <row r="449" spans="1:8" ht="15.75">
      <c r="A449" s="143" t="s">
        <v>385</v>
      </c>
      <c r="B449" s="144" t="s">
        <v>970</v>
      </c>
      <c r="C449" s="145" t="s">
        <v>1309</v>
      </c>
      <c r="D449" s="146">
        <v>28910.400000000001</v>
      </c>
      <c r="E449" s="146">
        <v>28910.400000000001</v>
      </c>
      <c r="F449" s="147">
        <f t="shared" si="6"/>
        <v>0</v>
      </c>
      <c r="G449" s="25"/>
      <c r="H449" s="25"/>
    </row>
    <row r="450" spans="1:8" ht="15.75">
      <c r="A450" s="143" t="s">
        <v>386</v>
      </c>
      <c r="B450" s="144" t="s">
        <v>970</v>
      </c>
      <c r="C450" s="145" t="s">
        <v>401</v>
      </c>
      <c r="D450" s="146">
        <v>28910.400000000001</v>
      </c>
      <c r="E450" s="146">
        <v>28910.400000000001</v>
      </c>
      <c r="F450" s="147">
        <f t="shared" si="6"/>
        <v>0</v>
      </c>
      <c r="G450" s="25"/>
      <c r="H450" s="25"/>
    </row>
    <row r="451" spans="1:8" ht="47.25">
      <c r="A451" s="140" t="s">
        <v>1603</v>
      </c>
      <c r="B451" s="134" t="s">
        <v>970</v>
      </c>
      <c r="C451" s="141" t="s">
        <v>397</v>
      </c>
      <c r="D451" s="126">
        <v>28910.400000000001</v>
      </c>
      <c r="E451" s="126">
        <v>28910.400000000001</v>
      </c>
      <c r="F451" s="36">
        <f t="shared" si="6"/>
        <v>0</v>
      </c>
      <c r="G451" s="25"/>
      <c r="H451" s="25"/>
    </row>
    <row r="452" spans="1:8" ht="31.5">
      <c r="A452" s="140" t="s">
        <v>15</v>
      </c>
      <c r="B452" s="134" t="s">
        <v>970</v>
      </c>
      <c r="C452" s="141" t="s">
        <v>621</v>
      </c>
      <c r="D452" s="126">
        <v>28910.400000000001</v>
      </c>
      <c r="E452" s="126">
        <v>28910.400000000001</v>
      </c>
      <c r="F452" s="36">
        <f t="shared" si="6"/>
        <v>0</v>
      </c>
      <c r="G452" s="25"/>
      <c r="H452" s="25"/>
    </row>
    <row r="453" spans="1:8" ht="15.75">
      <c r="A453" s="140" t="s">
        <v>1160</v>
      </c>
      <c r="B453" s="134" t="s">
        <v>970</v>
      </c>
      <c r="C453" s="141" t="s">
        <v>621</v>
      </c>
      <c r="D453" s="126">
        <v>28910.400000000001</v>
      </c>
      <c r="E453" s="126">
        <v>28910.400000000001</v>
      </c>
      <c r="F453" s="36">
        <f t="shared" si="6"/>
        <v>0</v>
      </c>
      <c r="G453" s="25"/>
      <c r="H453" s="25"/>
    </row>
    <row r="454" spans="1:8" ht="15.75">
      <c r="A454" s="143" t="s">
        <v>387</v>
      </c>
      <c r="B454" s="144" t="s">
        <v>970</v>
      </c>
      <c r="C454" s="145" t="s">
        <v>453</v>
      </c>
      <c r="D454" s="146">
        <v>138449181.34</v>
      </c>
      <c r="E454" s="146">
        <v>129557847.70999999</v>
      </c>
      <c r="F454" s="147">
        <f t="shared" si="6"/>
        <v>8891333.6300000101</v>
      </c>
      <c r="G454" s="25"/>
      <c r="H454" s="25"/>
    </row>
    <row r="455" spans="1:8" ht="15.75">
      <c r="A455" s="143" t="s">
        <v>388</v>
      </c>
      <c r="B455" s="144" t="s">
        <v>970</v>
      </c>
      <c r="C455" s="145" t="s">
        <v>454</v>
      </c>
      <c r="D455" s="146">
        <v>130660221.8</v>
      </c>
      <c r="E455" s="146">
        <v>122367608.45</v>
      </c>
      <c r="F455" s="147">
        <f t="shared" si="6"/>
        <v>8292613.349999994</v>
      </c>
      <c r="G455" s="25"/>
      <c r="H455" s="25"/>
    </row>
    <row r="456" spans="1:8" ht="78.75">
      <c r="A456" s="140" t="s">
        <v>365</v>
      </c>
      <c r="B456" s="134" t="s">
        <v>970</v>
      </c>
      <c r="C456" s="141" t="s">
        <v>455</v>
      </c>
      <c r="D456" s="126">
        <v>761526.19</v>
      </c>
      <c r="E456" s="126">
        <v>761526.19</v>
      </c>
      <c r="F456" s="36">
        <f t="shared" si="6"/>
        <v>0</v>
      </c>
      <c r="G456" s="25"/>
      <c r="H456" s="25"/>
    </row>
    <row r="457" spans="1:8" ht="31.5">
      <c r="A457" s="140" t="s">
        <v>1086</v>
      </c>
      <c r="B457" s="134" t="s">
        <v>970</v>
      </c>
      <c r="C457" s="141" t="s">
        <v>1019</v>
      </c>
      <c r="D457" s="126">
        <v>761526.19</v>
      </c>
      <c r="E457" s="126">
        <v>761526.19</v>
      </c>
      <c r="F457" s="36">
        <f t="shared" ref="F457:F520" si="7">D457-E457</f>
        <v>0</v>
      </c>
      <c r="G457" s="25"/>
      <c r="H457" s="25"/>
    </row>
    <row r="458" spans="1:8" ht="15.75">
      <c r="A458" s="140" t="s">
        <v>1295</v>
      </c>
      <c r="B458" s="134" t="s">
        <v>970</v>
      </c>
      <c r="C458" s="141" t="s">
        <v>1019</v>
      </c>
      <c r="D458" s="126">
        <v>761526.19</v>
      </c>
      <c r="E458" s="126">
        <v>761526.19</v>
      </c>
      <c r="F458" s="36">
        <f t="shared" si="7"/>
        <v>0</v>
      </c>
      <c r="G458" s="25"/>
      <c r="H458" s="25"/>
    </row>
    <row r="459" spans="1:8" ht="63">
      <c r="A459" s="140" t="s">
        <v>1296</v>
      </c>
      <c r="B459" s="134" t="s">
        <v>970</v>
      </c>
      <c r="C459" s="141" t="s">
        <v>1166</v>
      </c>
      <c r="D459" s="126">
        <v>160000</v>
      </c>
      <c r="E459" s="126">
        <v>160000</v>
      </c>
      <c r="F459" s="36">
        <f t="shared" si="7"/>
        <v>0</v>
      </c>
      <c r="G459" s="25"/>
      <c r="H459" s="25"/>
    </row>
    <row r="460" spans="1:8" ht="31.5">
      <c r="A460" s="140" t="s">
        <v>1086</v>
      </c>
      <c r="B460" s="134" t="s">
        <v>970</v>
      </c>
      <c r="C460" s="141" t="s">
        <v>1167</v>
      </c>
      <c r="D460" s="126">
        <v>160000</v>
      </c>
      <c r="E460" s="126">
        <v>160000</v>
      </c>
      <c r="F460" s="36">
        <f t="shared" si="7"/>
        <v>0</v>
      </c>
      <c r="G460" s="25"/>
      <c r="H460" s="25"/>
    </row>
    <row r="461" spans="1:8" ht="15.75">
      <c r="A461" s="140" t="s">
        <v>1295</v>
      </c>
      <c r="B461" s="134" t="s">
        <v>970</v>
      </c>
      <c r="C461" s="141" t="s">
        <v>1167</v>
      </c>
      <c r="D461" s="126">
        <v>160000</v>
      </c>
      <c r="E461" s="126">
        <v>160000</v>
      </c>
      <c r="F461" s="36">
        <f t="shared" si="7"/>
        <v>0</v>
      </c>
      <c r="G461" s="25"/>
      <c r="H461" s="25"/>
    </row>
    <row r="462" spans="1:8" ht="63">
      <c r="A462" s="140" t="s">
        <v>892</v>
      </c>
      <c r="B462" s="134" t="s">
        <v>970</v>
      </c>
      <c r="C462" s="141" t="s">
        <v>603</v>
      </c>
      <c r="D462" s="126">
        <v>80150630.200000003</v>
      </c>
      <c r="E462" s="126">
        <v>80142342.180000007</v>
      </c>
      <c r="F462" s="36">
        <f t="shared" si="7"/>
        <v>8288.0199999958277</v>
      </c>
      <c r="G462" s="25"/>
      <c r="H462" s="25"/>
    </row>
    <row r="463" spans="1:8" ht="31.5">
      <c r="A463" s="140" t="s">
        <v>18</v>
      </c>
      <c r="B463" s="134" t="s">
        <v>970</v>
      </c>
      <c r="C463" s="141" t="s">
        <v>622</v>
      </c>
      <c r="D463" s="126">
        <v>80150630.200000003</v>
      </c>
      <c r="E463" s="126">
        <v>80142342.180000007</v>
      </c>
      <c r="F463" s="36">
        <f t="shared" si="7"/>
        <v>8288.0199999958277</v>
      </c>
      <c r="G463" s="25"/>
      <c r="H463" s="25"/>
    </row>
    <row r="464" spans="1:8" ht="15.75">
      <c r="A464" s="140" t="s">
        <v>1297</v>
      </c>
      <c r="B464" s="134" t="s">
        <v>970</v>
      </c>
      <c r="C464" s="141" t="s">
        <v>622</v>
      </c>
      <c r="D464" s="126">
        <v>80150630.200000003</v>
      </c>
      <c r="E464" s="126">
        <v>80142342.180000007</v>
      </c>
      <c r="F464" s="36">
        <f t="shared" si="7"/>
        <v>8288.0199999958277</v>
      </c>
      <c r="G464" s="25"/>
      <c r="H464" s="25"/>
    </row>
    <row r="465" spans="1:8" ht="63">
      <c r="A465" s="140" t="s">
        <v>1179</v>
      </c>
      <c r="B465" s="134" t="s">
        <v>970</v>
      </c>
      <c r="C465" s="141" t="s">
        <v>604</v>
      </c>
      <c r="D465" s="126">
        <v>22729313</v>
      </c>
      <c r="E465" s="126">
        <v>22606745</v>
      </c>
      <c r="F465" s="36">
        <f t="shared" si="7"/>
        <v>122568</v>
      </c>
      <c r="G465" s="25"/>
      <c r="H465" s="25"/>
    </row>
    <row r="466" spans="1:8" ht="31.5">
      <c r="A466" s="140" t="s">
        <v>18</v>
      </c>
      <c r="B466" s="134" t="s">
        <v>970</v>
      </c>
      <c r="C466" s="141" t="s">
        <v>1203</v>
      </c>
      <c r="D466" s="126">
        <v>22729313</v>
      </c>
      <c r="E466" s="126">
        <v>22606745</v>
      </c>
      <c r="F466" s="36">
        <f t="shared" si="7"/>
        <v>122568</v>
      </c>
      <c r="G466" s="25"/>
      <c r="H466" s="25"/>
    </row>
    <row r="467" spans="1:8" ht="15.75">
      <c r="A467" s="140" t="s">
        <v>1297</v>
      </c>
      <c r="B467" s="134" t="s">
        <v>970</v>
      </c>
      <c r="C467" s="141" t="s">
        <v>1203</v>
      </c>
      <c r="D467" s="126">
        <v>22729313</v>
      </c>
      <c r="E467" s="126">
        <v>22606745</v>
      </c>
      <c r="F467" s="36">
        <f t="shared" si="7"/>
        <v>122568</v>
      </c>
      <c r="G467" s="25"/>
      <c r="H467" s="25"/>
    </row>
    <row r="468" spans="1:8" ht="78.75">
      <c r="A468" s="140" t="s">
        <v>310</v>
      </c>
      <c r="B468" s="134" t="s">
        <v>970</v>
      </c>
      <c r="C468" s="141" t="s">
        <v>316</v>
      </c>
      <c r="D468" s="126">
        <v>4142197.26</v>
      </c>
      <c r="E468" s="126">
        <v>4142197.26</v>
      </c>
      <c r="F468" s="36">
        <f t="shared" si="7"/>
        <v>0</v>
      </c>
      <c r="G468" s="25"/>
      <c r="H468" s="25"/>
    </row>
    <row r="469" spans="1:8" ht="31.5">
      <c r="A469" s="140" t="s">
        <v>18</v>
      </c>
      <c r="B469" s="134" t="s">
        <v>970</v>
      </c>
      <c r="C469" s="141" t="s">
        <v>317</v>
      </c>
      <c r="D469" s="126">
        <v>4142197.26</v>
      </c>
      <c r="E469" s="126">
        <v>4142197.26</v>
      </c>
      <c r="F469" s="36">
        <f t="shared" si="7"/>
        <v>0</v>
      </c>
      <c r="G469" s="25"/>
      <c r="H469" s="25"/>
    </row>
    <row r="470" spans="1:8" ht="15.75">
      <c r="A470" s="140" t="s">
        <v>1297</v>
      </c>
      <c r="B470" s="134" t="s">
        <v>970</v>
      </c>
      <c r="C470" s="141" t="s">
        <v>317</v>
      </c>
      <c r="D470" s="126">
        <v>4142197.26</v>
      </c>
      <c r="E470" s="126">
        <v>4142197.26</v>
      </c>
      <c r="F470" s="36">
        <f t="shared" si="7"/>
        <v>0</v>
      </c>
      <c r="G470" s="25"/>
      <c r="H470" s="25"/>
    </row>
    <row r="471" spans="1:8" ht="47.25">
      <c r="A471" s="140" t="s">
        <v>893</v>
      </c>
      <c r="B471" s="134" t="s">
        <v>970</v>
      </c>
      <c r="C471" s="141" t="s">
        <v>605</v>
      </c>
      <c r="D471" s="126">
        <v>11087700</v>
      </c>
      <c r="E471" s="126">
        <v>8214684.79</v>
      </c>
      <c r="F471" s="36">
        <f t="shared" si="7"/>
        <v>2873015.21</v>
      </c>
      <c r="G471" s="25"/>
      <c r="H471" s="25"/>
    </row>
    <row r="472" spans="1:8" ht="31.5">
      <c r="A472" s="140" t="s">
        <v>18</v>
      </c>
      <c r="B472" s="134" t="s">
        <v>970</v>
      </c>
      <c r="C472" s="141" t="s">
        <v>1204</v>
      </c>
      <c r="D472" s="126">
        <v>11087700</v>
      </c>
      <c r="E472" s="126">
        <v>8214684.79</v>
      </c>
      <c r="F472" s="36">
        <f t="shared" si="7"/>
        <v>2873015.21</v>
      </c>
      <c r="G472" s="25"/>
      <c r="H472" s="25"/>
    </row>
    <row r="473" spans="1:8" ht="15.75">
      <c r="A473" s="140" t="s">
        <v>1297</v>
      </c>
      <c r="B473" s="134" t="s">
        <v>970</v>
      </c>
      <c r="C473" s="141" t="s">
        <v>1204</v>
      </c>
      <c r="D473" s="126">
        <v>11087700</v>
      </c>
      <c r="E473" s="126">
        <v>8214684.79</v>
      </c>
      <c r="F473" s="36">
        <f t="shared" si="7"/>
        <v>2873015.21</v>
      </c>
      <c r="G473" s="25"/>
      <c r="H473" s="25"/>
    </row>
    <row r="474" spans="1:8" ht="31.5">
      <c r="A474" s="140" t="s">
        <v>682</v>
      </c>
      <c r="B474" s="134" t="s">
        <v>970</v>
      </c>
      <c r="C474" s="141" t="s">
        <v>606</v>
      </c>
      <c r="D474" s="126">
        <v>42692.65</v>
      </c>
      <c r="E474" s="126">
        <v>20963.03</v>
      </c>
      <c r="F474" s="36">
        <f t="shared" si="7"/>
        <v>21729.620000000003</v>
      </c>
      <c r="G474" s="25"/>
      <c r="H474" s="25"/>
    </row>
    <row r="475" spans="1:8" ht="31.5">
      <c r="A475" s="140" t="s">
        <v>18</v>
      </c>
      <c r="B475" s="134" t="s">
        <v>970</v>
      </c>
      <c r="C475" s="141" t="s">
        <v>1205</v>
      </c>
      <c r="D475" s="126">
        <v>42692.65</v>
      </c>
      <c r="E475" s="126">
        <v>20963.03</v>
      </c>
      <c r="F475" s="36">
        <f t="shared" si="7"/>
        <v>21729.620000000003</v>
      </c>
      <c r="G475" s="25"/>
      <c r="H475" s="25"/>
    </row>
    <row r="476" spans="1:8" ht="15.75">
      <c r="A476" s="140" t="s">
        <v>1298</v>
      </c>
      <c r="B476" s="134" t="s">
        <v>970</v>
      </c>
      <c r="C476" s="141" t="s">
        <v>1205</v>
      </c>
      <c r="D476" s="126">
        <v>42692.65</v>
      </c>
      <c r="E476" s="126">
        <v>20963.03</v>
      </c>
      <c r="F476" s="36">
        <f t="shared" si="7"/>
        <v>21729.620000000003</v>
      </c>
      <c r="G476" s="25"/>
      <c r="H476" s="25"/>
    </row>
    <row r="477" spans="1:8" ht="78.75">
      <c r="A477" s="140" t="s">
        <v>683</v>
      </c>
      <c r="B477" s="134" t="s">
        <v>970</v>
      </c>
      <c r="C477" s="141" t="s">
        <v>1443</v>
      </c>
      <c r="D477" s="126">
        <v>44812.5</v>
      </c>
      <c r="E477" s="126">
        <v>0</v>
      </c>
      <c r="F477" s="36">
        <f t="shared" si="7"/>
        <v>44812.5</v>
      </c>
      <c r="G477" s="25"/>
      <c r="H477" s="25"/>
    </row>
    <row r="478" spans="1:8" ht="31.5">
      <c r="A478" s="140" t="s">
        <v>15</v>
      </c>
      <c r="B478" s="134" t="s">
        <v>970</v>
      </c>
      <c r="C478" s="141" t="s">
        <v>1206</v>
      </c>
      <c r="D478" s="126">
        <v>44812.5</v>
      </c>
      <c r="E478" s="126">
        <v>0</v>
      </c>
      <c r="F478" s="36">
        <f t="shared" si="7"/>
        <v>44812.5</v>
      </c>
      <c r="G478" s="25"/>
      <c r="H478" s="25"/>
    </row>
    <row r="479" spans="1:8" ht="15.75">
      <c r="A479" s="140" t="s">
        <v>1160</v>
      </c>
      <c r="B479" s="134" t="s">
        <v>970</v>
      </c>
      <c r="C479" s="141" t="s">
        <v>1206</v>
      </c>
      <c r="D479" s="126">
        <v>44812.5</v>
      </c>
      <c r="E479" s="126">
        <v>0</v>
      </c>
      <c r="F479" s="36">
        <f t="shared" si="7"/>
        <v>44812.5</v>
      </c>
      <c r="G479" s="25"/>
      <c r="H479" s="25"/>
    </row>
    <row r="480" spans="1:8" ht="78.75">
      <c r="A480" s="140" t="s">
        <v>1180</v>
      </c>
      <c r="B480" s="134" t="s">
        <v>970</v>
      </c>
      <c r="C480" s="141" t="s">
        <v>1020</v>
      </c>
      <c r="D480" s="126">
        <v>266900</v>
      </c>
      <c r="E480" s="126">
        <v>266900</v>
      </c>
      <c r="F480" s="36">
        <f t="shared" si="7"/>
        <v>0</v>
      </c>
      <c r="G480" s="25"/>
      <c r="H480" s="25"/>
    </row>
    <row r="481" spans="1:8" ht="31.5">
      <c r="A481" s="140" t="s">
        <v>18</v>
      </c>
      <c r="B481" s="134" t="s">
        <v>970</v>
      </c>
      <c r="C481" s="141" t="s">
        <v>1207</v>
      </c>
      <c r="D481" s="126">
        <v>266900</v>
      </c>
      <c r="E481" s="126">
        <v>266900</v>
      </c>
      <c r="F481" s="36">
        <f t="shared" si="7"/>
        <v>0</v>
      </c>
      <c r="G481" s="25"/>
      <c r="H481" s="25"/>
    </row>
    <row r="482" spans="1:8" ht="15.75">
      <c r="A482" s="140" t="s">
        <v>1297</v>
      </c>
      <c r="B482" s="134" t="s">
        <v>970</v>
      </c>
      <c r="C482" s="141" t="s">
        <v>1207</v>
      </c>
      <c r="D482" s="126">
        <v>266900</v>
      </c>
      <c r="E482" s="126">
        <v>266900</v>
      </c>
      <c r="F482" s="36">
        <f t="shared" si="7"/>
        <v>0</v>
      </c>
      <c r="G482" s="25"/>
      <c r="H482" s="25"/>
    </row>
    <row r="483" spans="1:8" ht="78.75">
      <c r="A483" s="140" t="s">
        <v>1237</v>
      </c>
      <c r="B483" s="134" t="s">
        <v>970</v>
      </c>
      <c r="C483" s="141" t="s">
        <v>992</v>
      </c>
      <c r="D483" s="126">
        <v>22800</v>
      </c>
      <c r="E483" s="126">
        <v>22800</v>
      </c>
      <c r="F483" s="36">
        <f t="shared" si="7"/>
        <v>0</v>
      </c>
      <c r="G483" s="25"/>
      <c r="H483" s="25"/>
    </row>
    <row r="484" spans="1:8" ht="15.75">
      <c r="A484" s="140" t="s">
        <v>240</v>
      </c>
      <c r="B484" s="134" t="s">
        <v>970</v>
      </c>
      <c r="C484" s="141" t="s">
        <v>1208</v>
      </c>
      <c r="D484" s="126">
        <v>22800</v>
      </c>
      <c r="E484" s="126">
        <v>22800</v>
      </c>
      <c r="F484" s="36">
        <f t="shared" si="7"/>
        <v>0</v>
      </c>
      <c r="G484" s="25"/>
      <c r="H484" s="25"/>
    </row>
    <row r="485" spans="1:8" ht="15.75">
      <c r="A485" s="140" t="s">
        <v>1298</v>
      </c>
      <c r="B485" s="134" t="s">
        <v>970</v>
      </c>
      <c r="C485" s="141" t="s">
        <v>1208</v>
      </c>
      <c r="D485" s="126">
        <v>22800</v>
      </c>
      <c r="E485" s="126">
        <v>22800</v>
      </c>
      <c r="F485" s="36">
        <f t="shared" si="7"/>
        <v>0</v>
      </c>
      <c r="G485" s="25"/>
      <c r="H485" s="25"/>
    </row>
    <row r="486" spans="1:8" ht="173.25">
      <c r="A486" s="140" t="s">
        <v>479</v>
      </c>
      <c r="B486" s="134" t="s">
        <v>970</v>
      </c>
      <c r="C486" s="141" t="s">
        <v>484</v>
      </c>
      <c r="D486" s="126">
        <v>8822200</v>
      </c>
      <c r="E486" s="126">
        <v>3600000</v>
      </c>
      <c r="F486" s="36">
        <f t="shared" si="7"/>
        <v>5222200</v>
      </c>
      <c r="G486" s="25"/>
      <c r="H486" s="25"/>
    </row>
    <row r="487" spans="1:8" ht="15.75">
      <c r="A487" s="140" t="s">
        <v>240</v>
      </c>
      <c r="B487" s="134" t="s">
        <v>970</v>
      </c>
      <c r="C487" s="141" t="s">
        <v>485</v>
      </c>
      <c r="D487" s="126">
        <v>8822200</v>
      </c>
      <c r="E487" s="126">
        <v>3600000</v>
      </c>
      <c r="F487" s="36">
        <f t="shared" si="7"/>
        <v>5222200</v>
      </c>
      <c r="G487" s="25"/>
      <c r="H487" s="25"/>
    </row>
    <row r="488" spans="1:8" ht="15.75">
      <c r="A488" s="140" t="s">
        <v>1298</v>
      </c>
      <c r="B488" s="134" t="s">
        <v>970</v>
      </c>
      <c r="C488" s="141" t="s">
        <v>485</v>
      </c>
      <c r="D488" s="126">
        <v>8822200</v>
      </c>
      <c r="E488" s="126">
        <v>3600000</v>
      </c>
      <c r="F488" s="36">
        <f t="shared" si="7"/>
        <v>5222200</v>
      </c>
      <c r="G488" s="25"/>
      <c r="H488" s="25"/>
    </row>
    <row r="489" spans="1:8" ht="94.5">
      <c r="A489" s="140" t="s">
        <v>551</v>
      </c>
      <c r="B489" s="134" t="s">
        <v>970</v>
      </c>
      <c r="C489" s="141" t="s">
        <v>554</v>
      </c>
      <c r="D489" s="126">
        <v>99450</v>
      </c>
      <c r="E489" s="126">
        <v>99450</v>
      </c>
      <c r="F489" s="36">
        <f t="shared" si="7"/>
        <v>0</v>
      </c>
      <c r="G489" s="25"/>
      <c r="H489" s="25"/>
    </row>
    <row r="490" spans="1:8" ht="31.5">
      <c r="A490" s="140" t="s">
        <v>18</v>
      </c>
      <c r="B490" s="134" t="s">
        <v>970</v>
      </c>
      <c r="C490" s="141" t="s">
        <v>555</v>
      </c>
      <c r="D490" s="126">
        <v>99450</v>
      </c>
      <c r="E490" s="126">
        <v>99450</v>
      </c>
      <c r="F490" s="36">
        <f t="shared" si="7"/>
        <v>0</v>
      </c>
      <c r="G490" s="25"/>
      <c r="H490" s="25"/>
    </row>
    <row r="491" spans="1:8" ht="15.75">
      <c r="A491" s="140" t="s">
        <v>1297</v>
      </c>
      <c r="B491" s="134" t="s">
        <v>970</v>
      </c>
      <c r="C491" s="141" t="s">
        <v>555</v>
      </c>
      <c r="D491" s="126">
        <v>99450</v>
      </c>
      <c r="E491" s="126">
        <v>99450</v>
      </c>
      <c r="F491" s="36">
        <f t="shared" si="7"/>
        <v>0</v>
      </c>
      <c r="G491" s="25"/>
      <c r="H491" s="25"/>
    </row>
    <row r="492" spans="1:8" ht="15.75">
      <c r="A492" s="140" t="s">
        <v>1064</v>
      </c>
      <c r="B492" s="134" t="s">
        <v>970</v>
      </c>
      <c r="C492" s="141" t="s">
        <v>792</v>
      </c>
      <c r="D492" s="126">
        <v>2330000</v>
      </c>
      <c r="E492" s="126">
        <v>2330000</v>
      </c>
      <c r="F492" s="36">
        <f t="shared" si="7"/>
        <v>0</v>
      </c>
      <c r="G492" s="25"/>
      <c r="H492" s="25"/>
    </row>
    <row r="493" spans="1:8" ht="31.5">
      <c r="A493" s="140" t="s">
        <v>18</v>
      </c>
      <c r="B493" s="134" t="s">
        <v>970</v>
      </c>
      <c r="C493" s="141" t="s">
        <v>793</v>
      </c>
      <c r="D493" s="126">
        <v>2330000</v>
      </c>
      <c r="E493" s="126">
        <v>2330000</v>
      </c>
      <c r="F493" s="36">
        <f t="shared" si="7"/>
        <v>0</v>
      </c>
      <c r="G493" s="25"/>
      <c r="H493" s="25"/>
    </row>
    <row r="494" spans="1:8" ht="15.75">
      <c r="A494" s="140" t="s">
        <v>1298</v>
      </c>
      <c r="B494" s="134" t="s">
        <v>970</v>
      </c>
      <c r="C494" s="141" t="s">
        <v>793</v>
      </c>
      <c r="D494" s="126">
        <v>2330000</v>
      </c>
      <c r="E494" s="126">
        <v>2330000</v>
      </c>
      <c r="F494" s="36">
        <f t="shared" si="7"/>
        <v>0</v>
      </c>
      <c r="G494" s="25"/>
      <c r="H494" s="25"/>
    </row>
    <row r="495" spans="1:8" ht="15.75">
      <c r="A495" s="143" t="s">
        <v>1065</v>
      </c>
      <c r="B495" s="144" t="s">
        <v>970</v>
      </c>
      <c r="C495" s="145" t="s">
        <v>1444</v>
      </c>
      <c r="D495" s="146">
        <v>7788959.54</v>
      </c>
      <c r="E495" s="146">
        <v>7190239.2599999998</v>
      </c>
      <c r="F495" s="147">
        <f t="shared" si="7"/>
        <v>598720.28000000026</v>
      </c>
      <c r="G495" s="25"/>
      <c r="H495" s="25"/>
    </row>
    <row r="496" spans="1:8" ht="31.5">
      <c r="A496" s="140" t="s">
        <v>1066</v>
      </c>
      <c r="B496" s="134" t="s">
        <v>970</v>
      </c>
      <c r="C496" s="141" t="s">
        <v>1445</v>
      </c>
      <c r="D496" s="126">
        <v>800000</v>
      </c>
      <c r="E496" s="126">
        <v>800000</v>
      </c>
      <c r="F496" s="36">
        <f t="shared" si="7"/>
        <v>0</v>
      </c>
      <c r="G496" s="25"/>
      <c r="H496" s="25"/>
    </row>
    <row r="497" spans="1:8" ht="47.25">
      <c r="A497" s="140" t="s">
        <v>1557</v>
      </c>
      <c r="B497" s="134" t="s">
        <v>970</v>
      </c>
      <c r="C497" s="141" t="s">
        <v>1209</v>
      </c>
      <c r="D497" s="126">
        <v>800000</v>
      </c>
      <c r="E497" s="126">
        <v>800000</v>
      </c>
      <c r="F497" s="36">
        <f t="shared" si="7"/>
        <v>0</v>
      </c>
      <c r="G497" s="25"/>
      <c r="H497" s="25"/>
    </row>
    <row r="498" spans="1:8" ht="47.25">
      <c r="A498" s="140" t="s">
        <v>1225</v>
      </c>
      <c r="B498" s="134" t="s">
        <v>970</v>
      </c>
      <c r="C498" s="141" t="s">
        <v>1209</v>
      </c>
      <c r="D498" s="126">
        <v>800000</v>
      </c>
      <c r="E498" s="126">
        <v>800000</v>
      </c>
      <c r="F498" s="36">
        <f t="shared" si="7"/>
        <v>0</v>
      </c>
      <c r="G498" s="25"/>
      <c r="H498" s="25"/>
    </row>
    <row r="499" spans="1:8" ht="63">
      <c r="A499" s="140" t="s">
        <v>892</v>
      </c>
      <c r="B499" s="134" t="s">
        <v>970</v>
      </c>
      <c r="C499" s="141" t="s">
        <v>933</v>
      </c>
      <c r="D499" s="126">
        <v>5749369.7999999998</v>
      </c>
      <c r="E499" s="126">
        <v>5451128.79</v>
      </c>
      <c r="F499" s="36">
        <f t="shared" si="7"/>
        <v>298241.00999999978</v>
      </c>
      <c r="G499" s="25"/>
      <c r="H499" s="25"/>
    </row>
    <row r="500" spans="1:8" ht="15.75">
      <c r="A500" s="140" t="s">
        <v>17</v>
      </c>
      <c r="B500" s="134" t="s">
        <v>970</v>
      </c>
      <c r="C500" s="141" t="s">
        <v>1210</v>
      </c>
      <c r="D500" s="126">
        <v>3977373.85</v>
      </c>
      <c r="E500" s="126">
        <v>3967991.25</v>
      </c>
      <c r="F500" s="36">
        <f t="shared" si="7"/>
        <v>9382.6000000000931</v>
      </c>
    </row>
    <row r="501" spans="1:8" ht="15.75">
      <c r="A501" s="140" t="s">
        <v>1156</v>
      </c>
      <c r="B501" s="134" t="s">
        <v>970</v>
      </c>
      <c r="C501" s="141" t="s">
        <v>1210</v>
      </c>
      <c r="D501" s="126">
        <v>3053347.75</v>
      </c>
      <c r="E501" s="126">
        <v>3049468.08</v>
      </c>
      <c r="F501" s="36">
        <f t="shared" si="7"/>
        <v>3879.6699999999255</v>
      </c>
    </row>
    <row r="502" spans="1:8" ht="15.75">
      <c r="A502" s="140" t="s">
        <v>1157</v>
      </c>
      <c r="B502" s="134" t="s">
        <v>970</v>
      </c>
      <c r="C502" s="141" t="s">
        <v>1210</v>
      </c>
      <c r="D502" s="126">
        <v>914863.04</v>
      </c>
      <c r="E502" s="126">
        <v>913691.37</v>
      </c>
      <c r="F502" s="36">
        <f t="shared" si="7"/>
        <v>1171.6700000000419</v>
      </c>
    </row>
    <row r="503" spans="1:8" ht="31.5">
      <c r="A503" s="140" t="s">
        <v>1158</v>
      </c>
      <c r="B503" s="134" t="s">
        <v>970</v>
      </c>
      <c r="C503" s="141" t="s">
        <v>1210</v>
      </c>
      <c r="D503" s="126">
        <v>9163.06</v>
      </c>
      <c r="E503" s="126">
        <v>4831.8</v>
      </c>
      <c r="F503" s="36">
        <f t="shared" si="7"/>
        <v>4331.2599999999993</v>
      </c>
    </row>
    <row r="504" spans="1:8" ht="31.5">
      <c r="A504" s="140" t="s">
        <v>15</v>
      </c>
      <c r="B504" s="134" t="s">
        <v>970</v>
      </c>
      <c r="C504" s="141" t="s">
        <v>1211</v>
      </c>
      <c r="D504" s="126">
        <v>1771995.95</v>
      </c>
      <c r="E504" s="126">
        <v>1483137.54</v>
      </c>
      <c r="F504" s="36">
        <f t="shared" si="7"/>
        <v>288858.40999999992</v>
      </c>
    </row>
    <row r="505" spans="1:8" ht="15.75">
      <c r="A505" s="140" t="s">
        <v>456</v>
      </c>
      <c r="B505" s="134" t="s">
        <v>970</v>
      </c>
      <c r="C505" s="141" t="s">
        <v>1211</v>
      </c>
      <c r="D505" s="126">
        <v>504334.41</v>
      </c>
      <c r="E505" s="126">
        <v>405328.85</v>
      </c>
      <c r="F505" s="36">
        <f t="shared" si="7"/>
        <v>99005.56</v>
      </c>
    </row>
    <row r="506" spans="1:8" ht="15.75">
      <c r="A506" s="140" t="s">
        <v>459</v>
      </c>
      <c r="B506" s="134" t="s">
        <v>970</v>
      </c>
      <c r="C506" s="141" t="s">
        <v>1211</v>
      </c>
      <c r="D506" s="126">
        <v>132870.26999999999</v>
      </c>
      <c r="E506" s="126">
        <v>129852.96</v>
      </c>
      <c r="F506" s="36">
        <f t="shared" si="7"/>
        <v>3017.3099999999831</v>
      </c>
    </row>
    <row r="507" spans="1:8" ht="15.75">
      <c r="A507" s="140" t="s">
        <v>460</v>
      </c>
      <c r="B507" s="134" t="s">
        <v>970</v>
      </c>
      <c r="C507" s="141" t="s">
        <v>1211</v>
      </c>
      <c r="D507" s="126">
        <v>36994.89</v>
      </c>
      <c r="E507" s="126">
        <v>36220.089999999997</v>
      </c>
      <c r="F507" s="36">
        <f t="shared" si="7"/>
        <v>774.80000000000291</v>
      </c>
    </row>
    <row r="508" spans="1:8" ht="15.75">
      <c r="A508" s="140" t="s">
        <v>1160</v>
      </c>
      <c r="B508" s="134" t="s">
        <v>970</v>
      </c>
      <c r="C508" s="141" t="s">
        <v>1211</v>
      </c>
      <c r="D508" s="126">
        <v>931200.53</v>
      </c>
      <c r="E508" s="126">
        <v>753313.14</v>
      </c>
      <c r="F508" s="36">
        <f t="shared" si="7"/>
        <v>177887.39</v>
      </c>
    </row>
    <row r="509" spans="1:8" ht="15.75">
      <c r="A509" s="140" t="s">
        <v>106</v>
      </c>
      <c r="B509" s="134" t="s">
        <v>970</v>
      </c>
      <c r="C509" s="141" t="s">
        <v>1211</v>
      </c>
      <c r="D509" s="126">
        <v>70779.929999999993</v>
      </c>
      <c r="E509" s="126">
        <v>66512.399999999994</v>
      </c>
      <c r="F509" s="36">
        <f t="shared" si="7"/>
        <v>4267.5299999999988</v>
      </c>
    </row>
    <row r="510" spans="1:8" ht="15.75">
      <c r="A510" s="140" t="s">
        <v>99</v>
      </c>
      <c r="B510" s="134" t="s">
        <v>970</v>
      </c>
      <c r="C510" s="141" t="s">
        <v>1211</v>
      </c>
      <c r="D510" s="126">
        <v>114.68</v>
      </c>
      <c r="E510" s="126">
        <v>0</v>
      </c>
      <c r="F510" s="36">
        <f t="shared" si="7"/>
        <v>114.68</v>
      </c>
    </row>
    <row r="511" spans="1:8" ht="15.75">
      <c r="A511" s="140" t="s">
        <v>458</v>
      </c>
      <c r="B511" s="134" t="s">
        <v>970</v>
      </c>
      <c r="C511" s="141" t="s">
        <v>1211</v>
      </c>
      <c r="D511" s="126">
        <v>95701.24</v>
      </c>
      <c r="E511" s="126">
        <v>91910.1</v>
      </c>
      <c r="F511" s="36">
        <f t="shared" si="7"/>
        <v>3791.1399999999994</v>
      </c>
    </row>
    <row r="512" spans="1:8" ht="63">
      <c r="A512" s="140" t="s">
        <v>1179</v>
      </c>
      <c r="B512" s="134" t="s">
        <v>970</v>
      </c>
      <c r="C512" s="141" t="s">
        <v>1078</v>
      </c>
      <c r="D512" s="126">
        <v>371787</v>
      </c>
      <c r="E512" s="126">
        <v>325801.18</v>
      </c>
      <c r="F512" s="36">
        <f t="shared" si="7"/>
        <v>45985.820000000007</v>
      </c>
    </row>
    <row r="513" spans="1:6" ht="31.5">
      <c r="A513" s="140" t="s">
        <v>15</v>
      </c>
      <c r="B513" s="134" t="s">
        <v>970</v>
      </c>
      <c r="C513" s="141" t="s">
        <v>1079</v>
      </c>
      <c r="D513" s="126">
        <v>371787</v>
      </c>
      <c r="E513" s="126">
        <v>325801.18</v>
      </c>
      <c r="F513" s="36">
        <f t="shared" si="7"/>
        <v>45985.820000000007</v>
      </c>
    </row>
    <row r="514" spans="1:6" ht="15.75">
      <c r="A514" s="140" t="s">
        <v>456</v>
      </c>
      <c r="B514" s="134" t="s">
        <v>970</v>
      </c>
      <c r="C514" s="141" t="s">
        <v>1079</v>
      </c>
      <c r="D514" s="126">
        <v>126751</v>
      </c>
      <c r="E514" s="126">
        <v>93927.62</v>
      </c>
      <c r="F514" s="36">
        <f t="shared" si="7"/>
        <v>32823.380000000005</v>
      </c>
    </row>
    <row r="515" spans="1:6" ht="15.75">
      <c r="A515" s="140" t="s">
        <v>1160</v>
      </c>
      <c r="B515" s="134" t="s">
        <v>970</v>
      </c>
      <c r="C515" s="141" t="s">
        <v>1079</v>
      </c>
      <c r="D515" s="126">
        <v>245036</v>
      </c>
      <c r="E515" s="126">
        <v>231873.56</v>
      </c>
      <c r="F515" s="36">
        <f t="shared" si="7"/>
        <v>13162.440000000002</v>
      </c>
    </row>
    <row r="516" spans="1:6" ht="78.75">
      <c r="A516" s="140" t="s">
        <v>310</v>
      </c>
      <c r="B516" s="134" t="s">
        <v>970</v>
      </c>
      <c r="C516" s="141" t="s">
        <v>318</v>
      </c>
      <c r="D516" s="126">
        <v>47802.74</v>
      </c>
      <c r="E516" s="126">
        <v>47802.74</v>
      </c>
      <c r="F516" s="36">
        <f t="shared" si="7"/>
        <v>0</v>
      </c>
    </row>
    <row r="517" spans="1:6" ht="31.5">
      <c r="A517" s="140" t="s">
        <v>15</v>
      </c>
      <c r="B517" s="134" t="s">
        <v>970</v>
      </c>
      <c r="C517" s="141" t="s">
        <v>319</v>
      </c>
      <c r="D517" s="126">
        <v>47802.74</v>
      </c>
      <c r="E517" s="126">
        <v>47802.74</v>
      </c>
      <c r="F517" s="36">
        <f t="shared" si="7"/>
        <v>0</v>
      </c>
    </row>
    <row r="518" spans="1:6" ht="15.75">
      <c r="A518" s="140" t="s">
        <v>106</v>
      </c>
      <c r="B518" s="134" t="s">
        <v>970</v>
      </c>
      <c r="C518" s="141" t="s">
        <v>319</v>
      </c>
      <c r="D518" s="126">
        <v>47802.74</v>
      </c>
      <c r="E518" s="126">
        <v>47802.74</v>
      </c>
      <c r="F518" s="36">
        <f t="shared" si="7"/>
        <v>0</v>
      </c>
    </row>
    <row r="519" spans="1:6" ht="47.25">
      <c r="A519" s="140" t="s">
        <v>893</v>
      </c>
      <c r="B519" s="134" t="s">
        <v>970</v>
      </c>
      <c r="C519" s="141" t="s">
        <v>384</v>
      </c>
      <c r="D519" s="126">
        <v>820000</v>
      </c>
      <c r="E519" s="126">
        <v>565506.55000000005</v>
      </c>
      <c r="F519" s="36">
        <f t="shared" si="7"/>
        <v>254493.44999999995</v>
      </c>
    </row>
    <row r="520" spans="1:6" ht="15.75">
      <c r="A520" s="140" t="s">
        <v>17</v>
      </c>
      <c r="B520" s="134" t="s">
        <v>970</v>
      </c>
      <c r="C520" s="141" t="s">
        <v>1212</v>
      </c>
      <c r="D520" s="126">
        <v>702932.78</v>
      </c>
      <c r="E520" s="126">
        <v>458610.77</v>
      </c>
      <c r="F520" s="36">
        <f t="shared" si="7"/>
        <v>244322.01</v>
      </c>
    </row>
    <row r="521" spans="1:6" ht="15.75">
      <c r="A521" s="140" t="s">
        <v>1156</v>
      </c>
      <c r="B521" s="134" t="s">
        <v>970</v>
      </c>
      <c r="C521" s="141" t="s">
        <v>1212</v>
      </c>
      <c r="D521" s="126">
        <v>515412.2</v>
      </c>
      <c r="E521" s="126">
        <v>335019.53000000003</v>
      </c>
      <c r="F521" s="36">
        <f t="shared" ref="F521:F584" si="8">D521-E521</f>
        <v>180392.66999999998</v>
      </c>
    </row>
    <row r="522" spans="1:6" ht="15.75">
      <c r="A522" s="140" t="s">
        <v>1157</v>
      </c>
      <c r="B522" s="134" t="s">
        <v>970</v>
      </c>
      <c r="C522" s="141" t="s">
        <v>1212</v>
      </c>
      <c r="D522" s="126">
        <v>155338.62</v>
      </c>
      <c r="E522" s="126">
        <v>99967.92</v>
      </c>
      <c r="F522" s="36">
        <f t="shared" si="8"/>
        <v>55370.7</v>
      </c>
    </row>
    <row r="523" spans="1:6" ht="31.5">
      <c r="A523" s="140" t="s">
        <v>1158</v>
      </c>
      <c r="B523" s="134" t="s">
        <v>970</v>
      </c>
      <c r="C523" s="141" t="s">
        <v>1212</v>
      </c>
      <c r="D523" s="126">
        <v>32181.96</v>
      </c>
      <c r="E523" s="126">
        <v>23623.32</v>
      </c>
      <c r="F523" s="36">
        <f t="shared" si="8"/>
        <v>8558.64</v>
      </c>
    </row>
    <row r="524" spans="1:6" ht="31.5">
      <c r="A524" s="140" t="s">
        <v>15</v>
      </c>
      <c r="B524" s="134" t="s">
        <v>970</v>
      </c>
      <c r="C524" s="141" t="s">
        <v>1213</v>
      </c>
      <c r="D524" s="126">
        <v>70945.5</v>
      </c>
      <c r="E524" s="126">
        <v>60774.06</v>
      </c>
      <c r="F524" s="36">
        <f t="shared" si="8"/>
        <v>10171.440000000002</v>
      </c>
    </row>
    <row r="525" spans="1:6" ht="15.75">
      <c r="A525" s="140" t="s">
        <v>456</v>
      </c>
      <c r="B525" s="134" t="s">
        <v>970</v>
      </c>
      <c r="C525" s="141" t="s">
        <v>1213</v>
      </c>
      <c r="D525" s="126">
        <v>8340.7999999999993</v>
      </c>
      <c r="E525" s="126">
        <v>7163.18</v>
      </c>
      <c r="F525" s="36">
        <f t="shared" si="8"/>
        <v>1177.619999999999</v>
      </c>
    </row>
    <row r="526" spans="1:6" ht="15.75">
      <c r="A526" s="140" t="s">
        <v>459</v>
      </c>
      <c r="B526" s="134" t="s">
        <v>970</v>
      </c>
      <c r="C526" s="141" t="s">
        <v>1213</v>
      </c>
      <c r="D526" s="126">
        <v>35508.35</v>
      </c>
      <c r="E526" s="126">
        <v>34641.589999999997</v>
      </c>
      <c r="F526" s="36">
        <f t="shared" si="8"/>
        <v>866.76000000000204</v>
      </c>
    </row>
    <row r="527" spans="1:6" ht="15.75">
      <c r="A527" s="140" t="s">
        <v>460</v>
      </c>
      <c r="B527" s="134" t="s">
        <v>970</v>
      </c>
      <c r="C527" s="141" t="s">
        <v>1213</v>
      </c>
      <c r="D527" s="126">
        <v>5752.43</v>
      </c>
      <c r="E527" s="126">
        <v>5515.19</v>
      </c>
      <c r="F527" s="36">
        <f t="shared" si="8"/>
        <v>237.24000000000069</v>
      </c>
    </row>
    <row r="528" spans="1:6" ht="15.75">
      <c r="A528" s="140" t="s">
        <v>1160</v>
      </c>
      <c r="B528" s="134" t="s">
        <v>970</v>
      </c>
      <c r="C528" s="141" t="s">
        <v>1213</v>
      </c>
      <c r="D528" s="126">
        <v>14033.78</v>
      </c>
      <c r="E528" s="126">
        <v>13454.1</v>
      </c>
      <c r="F528" s="36">
        <f t="shared" si="8"/>
        <v>579.68000000000029</v>
      </c>
    </row>
    <row r="529" spans="1:6" ht="15.75">
      <c r="A529" s="140" t="s">
        <v>106</v>
      </c>
      <c r="B529" s="134" t="s">
        <v>970</v>
      </c>
      <c r="C529" s="141" t="s">
        <v>1213</v>
      </c>
      <c r="D529" s="126">
        <v>694.74</v>
      </c>
      <c r="E529" s="126">
        <v>0</v>
      </c>
      <c r="F529" s="36">
        <f t="shared" si="8"/>
        <v>694.74</v>
      </c>
    </row>
    <row r="530" spans="1:6" ht="15.75">
      <c r="A530" s="140" t="s">
        <v>458</v>
      </c>
      <c r="B530" s="134" t="s">
        <v>970</v>
      </c>
      <c r="C530" s="141" t="s">
        <v>1213</v>
      </c>
      <c r="D530" s="126">
        <v>6615.4</v>
      </c>
      <c r="E530" s="126">
        <v>0</v>
      </c>
      <c r="F530" s="36">
        <f t="shared" si="8"/>
        <v>6615.4</v>
      </c>
    </row>
    <row r="531" spans="1:6" ht="31.5">
      <c r="A531" s="140" t="s">
        <v>18</v>
      </c>
      <c r="B531" s="134" t="s">
        <v>970</v>
      </c>
      <c r="C531" s="141" t="s">
        <v>1015</v>
      </c>
      <c r="D531" s="126">
        <v>46121.72</v>
      </c>
      <c r="E531" s="126">
        <v>46121.72</v>
      </c>
      <c r="F531" s="36">
        <f t="shared" si="8"/>
        <v>0</v>
      </c>
    </row>
    <row r="532" spans="1:6" ht="31.5">
      <c r="A532" s="140" t="s">
        <v>1221</v>
      </c>
      <c r="B532" s="134" t="s">
        <v>970</v>
      </c>
      <c r="C532" s="141" t="s">
        <v>1015</v>
      </c>
      <c r="D532" s="126">
        <v>46121.72</v>
      </c>
      <c r="E532" s="126">
        <v>46121.72</v>
      </c>
      <c r="F532" s="36">
        <f t="shared" si="8"/>
        <v>0</v>
      </c>
    </row>
    <row r="533" spans="1:6" ht="15.75">
      <c r="A533" s="143" t="s">
        <v>611</v>
      </c>
      <c r="B533" s="144" t="s">
        <v>970</v>
      </c>
      <c r="C533" s="145" t="s">
        <v>646</v>
      </c>
      <c r="D533" s="146">
        <v>5012823.04</v>
      </c>
      <c r="E533" s="146">
        <v>4982652.92</v>
      </c>
      <c r="F533" s="147">
        <f t="shared" si="8"/>
        <v>30170.120000000112</v>
      </c>
    </row>
    <row r="534" spans="1:6" ht="15.75">
      <c r="A534" s="143" t="s">
        <v>612</v>
      </c>
      <c r="B534" s="144" t="s">
        <v>970</v>
      </c>
      <c r="C534" s="145" t="s">
        <v>647</v>
      </c>
      <c r="D534" s="146">
        <v>4498596.1500000004</v>
      </c>
      <c r="E534" s="146">
        <v>4474041.8099999996</v>
      </c>
      <c r="F534" s="147">
        <f t="shared" si="8"/>
        <v>24554.340000000782</v>
      </c>
    </row>
    <row r="535" spans="1:6" ht="31.5">
      <c r="A535" s="140" t="s">
        <v>951</v>
      </c>
      <c r="B535" s="134" t="s">
        <v>970</v>
      </c>
      <c r="C535" s="141" t="s">
        <v>648</v>
      </c>
      <c r="D535" s="126">
        <v>4450668.3</v>
      </c>
      <c r="E535" s="126">
        <v>4426113.96</v>
      </c>
      <c r="F535" s="36">
        <f t="shared" si="8"/>
        <v>24554.339999999851</v>
      </c>
    </row>
    <row r="536" spans="1:6" ht="15.75">
      <c r="A536" s="140" t="s">
        <v>17</v>
      </c>
      <c r="B536" s="134" t="s">
        <v>970</v>
      </c>
      <c r="C536" s="141" t="s">
        <v>1214</v>
      </c>
      <c r="D536" s="126">
        <v>3757761.68</v>
      </c>
      <c r="E536" s="126">
        <v>3733648.94</v>
      </c>
      <c r="F536" s="36">
        <f t="shared" si="8"/>
        <v>24112.740000000224</v>
      </c>
    </row>
    <row r="537" spans="1:6" ht="15.75">
      <c r="A537" s="140" t="s">
        <v>1156</v>
      </c>
      <c r="B537" s="134" t="s">
        <v>970</v>
      </c>
      <c r="C537" s="141" t="s">
        <v>1214</v>
      </c>
      <c r="D537" s="126">
        <v>2869749.36</v>
      </c>
      <c r="E537" s="126">
        <v>2867290.11</v>
      </c>
      <c r="F537" s="36">
        <f t="shared" si="8"/>
        <v>2459.25</v>
      </c>
    </row>
    <row r="538" spans="1:6" ht="15.75">
      <c r="A538" s="140" t="s">
        <v>1157</v>
      </c>
      <c r="B538" s="134" t="s">
        <v>970</v>
      </c>
      <c r="C538" s="141" t="s">
        <v>1214</v>
      </c>
      <c r="D538" s="126">
        <v>870584.31999999995</v>
      </c>
      <c r="E538" s="126">
        <v>864217.37</v>
      </c>
      <c r="F538" s="36">
        <f t="shared" si="8"/>
        <v>6366.9499999999534</v>
      </c>
    </row>
    <row r="539" spans="1:6" ht="15.75">
      <c r="A539" s="140" t="s">
        <v>1160</v>
      </c>
      <c r="B539" s="134" t="s">
        <v>970</v>
      </c>
      <c r="C539" s="141" t="s">
        <v>1214</v>
      </c>
      <c r="D539" s="126">
        <v>2428</v>
      </c>
      <c r="E539" s="126">
        <v>0</v>
      </c>
      <c r="F539" s="36">
        <f t="shared" si="8"/>
        <v>2428</v>
      </c>
    </row>
    <row r="540" spans="1:6" ht="31.5">
      <c r="A540" s="140" t="s">
        <v>1158</v>
      </c>
      <c r="B540" s="134" t="s">
        <v>970</v>
      </c>
      <c r="C540" s="141" t="s">
        <v>1214</v>
      </c>
      <c r="D540" s="126">
        <v>15000</v>
      </c>
      <c r="E540" s="126">
        <v>2141.46</v>
      </c>
      <c r="F540" s="36">
        <f t="shared" si="8"/>
        <v>12858.54</v>
      </c>
    </row>
    <row r="541" spans="1:6" ht="31.5">
      <c r="A541" s="140" t="s">
        <v>15</v>
      </c>
      <c r="B541" s="134" t="s">
        <v>970</v>
      </c>
      <c r="C541" s="141" t="s">
        <v>1215</v>
      </c>
      <c r="D541" s="126">
        <v>692906.62</v>
      </c>
      <c r="E541" s="126">
        <v>692465.02</v>
      </c>
      <c r="F541" s="36">
        <f t="shared" si="8"/>
        <v>441.59999999997672</v>
      </c>
    </row>
    <row r="542" spans="1:6" ht="15.75">
      <c r="A542" s="140" t="s">
        <v>456</v>
      </c>
      <c r="B542" s="134" t="s">
        <v>970</v>
      </c>
      <c r="C542" s="141" t="s">
        <v>1215</v>
      </c>
      <c r="D542" s="126">
        <v>309219.90000000002</v>
      </c>
      <c r="E542" s="126">
        <v>308778.3</v>
      </c>
      <c r="F542" s="36">
        <f t="shared" si="8"/>
        <v>441.60000000003492</v>
      </c>
    </row>
    <row r="543" spans="1:6" ht="15.75">
      <c r="A543" s="140" t="s">
        <v>460</v>
      </c>
      <c r="B543" s="134" t="s">
        <v>970</v>
      </c>
      <c r="C543" s="141" t="s">
        <v>1215</v>
      </c>
      <c r="D543" s="126">
        <v>12250</v>
      </c>
      <c r="E543" s="126">
        <v>12250</v>
      </c>
      <c r="F543" s="36">
        <f t="shared" si="8"/>
        <v>0</v>
      </c>
    </row>
    <row r="544" spans="1:6" ht="15.75">
      <c r="A544" s="140" t="s">
        <v>1160</v>
      </c>
      <c r="B544" s="134" t="s">
        <v>970</v>
      </c>
      <c r="C544" s="141" t="s">
        <v>1215</v>
      </c>
      <c r="D544" s="126">
        <v>166777.32</v>
      </c>
      <c r="E544" s="126">
        <v>166777.32</v>
      </c>
      <c r="F544" s="36">
        <f t="shared" si="8"/>
        <v>0</v>
      </c>
    </row>
    <row r="545" spans="1:6" ht="15.75">
      <c r="A545" s="140" t="s">
        <v>106</v>
      </c>
      <c r="B545" s="134" t="s">
        <v>970</v>
      </c>
      <c r="C545" s="141" t="s">
        <v>1215</v>
      </c>
      <c r="D545" s="126">
        <v>22450</v>
      </c>
      <c r="E545" s="126">
        <v>22450</v>
      </c>
      <c r="F545" s="36">
        <f t="shared" si="8"/>
        <v>0</v>
      </c>
    </row>
    <row r="546" spans="1:6" ht="15.75">
      <c r="A546" s="140" t="s">
        <v>458</v>
      </c>
      <c r="B546" s="134" t="s">
        <v>970</v>
      </c>
      <c r="C546" s="141" t="s">
        <v>1215</v>
      </c>
      <c r="D546" s="126">
        <v>182209.4</v>
      </c>
      <c r="E546" s="126">
        <v>182209.4</v>
      </c>
      <c r="F546" s="36">
        <f t="shared" si="8"/>
        <v>0</v>
      </c>
    </row>
    <row r="547" spans="1:6" ht="94.5">
      <c r="A547" s="140" t="s">
        <v>179</v>
      </c>
      <c r="B547" s="134" t="s">
        <v>970</v>
      </c>
      <c r="C547" s="141" t="s">
        <v>1340</v>
      </c>
      <c r="D547" s="126">
        <v>47927.85</v>
      </c>
      <c r="E547" s="126">
        <v>47927.85</v>
      </c>
      <c r="F547" s="36">
        <f t="shared" si="8"/>
        <v>0</v>
      </c>
    </row>
    <row r="548" spans="1:6" ht="15.75">
      <c r="A548" s="140" t="s">
        <v>17</v>
      </c>
      <c r="B548" s="134" t="s">
        <v>970</v>
      </c>
      <c r="C548" s="141" t="s">
        <v>1341</v>
      </c>
      <c r="D548" s="126">
        <v>47927.85</v>
      </c>
      <c r="E548" s="126">
        <v>47927.85</v>
      </c>
      <c r="F548" s="36">
        <f t="shared" si="8"/>
        <v>0</v>
      </c>
    </row>
    <row r="549" spans="1:6" ht="15.75">
      <c r="A549" s="140" t="s">
        <v>1156</v>
      </c>
      <c r="B549" s="134" t="s">
        <v>970</v>
      </c>
      <c r="C549" s="141" t="s">
        <v>1341</v>
      </c>
      <c r="D549" s="126">
        <v>36810.949999999997</v>
      </c>
      <c r="E549" s="126">
        <v>36810.949999999997</v>
      </c>
      <c r="F549" s="36">
        <f t="shared" si="8"/>
        <v>0</v>
      </c>
    </row>
    <row r="550" spans="1:6" ht="15.75">
      <c r="A550" s="140" t="s">
        <v>1157</v>
      </c>
      <c r="B550" s="134" t="s">
        <v>970</v>
      </c>
      <c r="C550" s="141" t="s">
        <v>1341</v>
      </c>
      <c r="D550" s="126">
        <v>11116.9</v>
      </c>
      <c r="E550" s="126">
        <v>11116.9</v>
      </c>
      <c r="F550" s="36">
        <f t="shared" si="8"/>
        <v>0</v>
      </c>
    </row>
    <row r="551" spans="1:6" ht="15.75">
      <c r="A551" s="143" t="s">
        <v>613</v>
      </c>
      <c r="B551" s="144" t="s">
        <v>970</v>
      </c>
      <c r="C551" s="145" t="s">
        <v>382</v>
      </c>
      <c r="D551" s="146">
        <v>514226.89</v>
      </c>
      <c r="E551" s="146">
        <v>508611.11</v>
      </c>
      <c r="F551" s="147">
        <f t="shared" si="8"/>
        <v>5615.7800000000279</v>
      </c>
    </row>
    <row r="552" spans="1:6" ht="31.5">
      <c r="A552" s="140" t="s">
        <v>951</v>
      </c>
      <c r="B552" s="134" t="s">
        <v>970</v>
      </c>
      <c r="C552" s="141" t="s">
        <v>383</v>
      </c>
      <c r="D552" s="126">
        <v>506535.8</v>
      </c>
      <c r="E552" s="126">
        <v>500920.02</v>
      </c>
      <c r="F552" s="36">
        <f t="shared" si="8"/>
        <v>5615.7799999999697</v>
      </c>
    </row>
    <row r="553" spans="1:6" ht="15.75">
      <c r="A553" s="140" t="s">
        <v>17</v>
      </c>
      <c r="B553" s="134" t="s">
        <v>970</v>
      </c>
      <c r="C553" s="141" t="s">
        <v>1216</v>
      </c>
      <c r="D553" s="126">
        <v>377875.8</v>
      </c>
      <c r="E553" s="126">
        <v>372260.02</v>
      </c>
      <c r="F553" s="36">
        <f t="shared" si="8"/>
        <v>5615.7799999999697</v>
      </c>
    </row>
    <row r="554" spans="1:6" ht="15.75">
      <c r="A554" s="140" t="s">
        <v>1156</v>
      </c>
      <c r="B554" s="134" t="s">
        <v>970</v>
      </c>
      <c r="C554" s="141" t="s">
        <v>1216</v>
      </c>
      <c r="D554" s="126">
        <v>291046.73</v>
      </c>
      <c r="E554" s="126">
        <v>290650.58</v>
      </c>
      <c r="F554" s="36">
        <f t="shared" si="8"/>
        <v>396.14999999996508</v>
      </c>
    </row>
    <row r="555" spans="1:6" ht="15.75">
      <c r="A555" s="140" t="s">
        <v>1157</v>
      </c>
      <c r="B555" s="134" t="s">
        <v>970</v>
      </c>
      <c r="C555" s="141" t="s">
        <v>1216</v>
      </c>
      <c r="D555" s="126">
        <v>86829.07</v>
      </c>
      <c r="E555" s="126">
        <v>81609.440000000002</v>
      </c>
      <c r="F555" s="36">
        <f t="shared" si="8"/>
        <v>5219.6300000000047</v>
      </c>
    </row>
    <row r="556" spans="1:6" ht="31.5">
      <c r="A556" s="140" t="s">
        <v>15</v>
      </c>
      <c r="B556" s="134" t="s">
        <v>970</v>
      </c>
      <c r="C556" s="141" t="s">
        <v>1217</v>
      </c>
      <c r="D556" s="126">
        <v>128660</v>
      </c>
      <c r="E556" s="126">
        <v>128660</v>
      </c>
      <c r="F556" s="36">
        <f t="shared" si="8"/>
        <v>0</v>
      </c>
    </row>
    <row r="557" spans="1:6" ht="15.75">
      <c r="A557" s="140" t="s">
        <v>460</v>
      </c>
      <c r="B557" s="134" t="s">
        <v>970</v>
      </c>
      <c r="C557" s="141" t="s">
        <v>1217</v>
      </c>
      <c r="D557" s="126">
        <v>32300</v>
      </c>
      <c r="E557" s="126">
        <v>32300</v>
      </c>
      <c r="F557" s="36">
        <f t="shared" si="8"/>
        <v>0</v>
      </c>
    </row>
    <row r="558" spans="1:6" ht="15.75">
      <c r="A558" s="140" t="s">
        <v>458</v>
      </c>
      <c r="B558" s="134" t="s">
        <v>970</v>
      </c>
      <c r="C558" s="141" t="s">
        <v>1217</v>
      </c>
      <c r="D558" s="126">
        <v>96360</v>
      </c>
      <c r="E558" s="126">
        <v>96360</v>
      </c>
      <c r="F558" s="36">
        <f t="shared" si="8"/>
        <v>0</v>
      </c>
    </row>
    <row r="559" spans="1:6" ht="94.5">
      <c r="A559" s="140" t="s">
        <v>179</v>
      </c>
      <c r="B559" s="134" t="s">
        <v>970</v>
      </c>
      <c r="C559" s="141" t="s">
        <v>1342</v>
      </c>
      <c r="D559" s="126">
        <v>7691.09</v>
      </c>
      <c r="E559" s="126">
        <v>7691.09</v>
      </c>
      <c r="F559" s="36">
        <f t="shared" si="8"/>
        <v>0</v>
      </c>
    </row>
    <row r="560" spans="1:6" ht="15.75">
      <c r="A560" s="140" t="s">
        <v>17</v>
      </c>
      <c r="B560" s="134" t="s">
        <v>970</v>
      </c>
      <c r="C560" s="141" t="s">
        <v>1343</v>
      </c>
      <c r="D560" s="126">
        <v>7691.09</v>
      </c>
      <c r="E560" s="126">
        <v>7691.09</v>
      </c>
      <c r="F560" s="36">
        <f t="shared" si="8"/>
        <v>0</v>
      </c>
    </row>
    <row r="561" spans="1:6" ht="15.75">
      <c r="A561" s="140" t="s">
        <v>1156</v>
      </c>
      <c r="B561" s="134" t="s">
        <v>970</v>
      </c>
      <c r="C561" s="141" t="s">
        <v>1343</v>
      </c>
      <c r="D561" s="126">
        <v>5907.14</v>
      </c>
      <c r="E561" s="126">
        <v>5907.14</v>
      </c>
      <c r="F561" s="36">
        <f t="shared" si="8"/>
        <v>0</v>
      </c>
    </row>
    <row r="562" spans="1:6" ht="15.75">
      <c r="A562" s="140" t="s">
        <v>1157</v>
      </c>
      <c r="B562" s="134" t="s">
        <v>970</v>
      </c>
      <c r="C562" s="141" t="s">
        <v>1343</v>
      </c>
      <c r="D562" s="126">
        <v>1783.95</v>
      </c>
      <c r="E562" s="126">
        <v>1783.95</v>
      </c>
      <c r="F562" s="36">
        <f t="shared" si="8"/>
        <v>0</v>
      </c>
    </row>
    <row r="563" spans="1:6" ht="31.5">
      <c r="A563" s="143" t="s">
        <v>722</v>
      </c>
      <c r="B563" s="144" t="s">
        <v>970</v>
      </c>
      <c r="C563" s="145" t="s">
        <v>885</v>
      </c>
      <c r="D563" s="146">
        <v>388090464.18000001</v>
      </c>
      <c r="E563" s="146">
        <v>320990668.68000001</v>
      </c>
      <c r="F563" s="147">
        <f t="shared" si="8"/>
        <v>67099795.5</v>
      </c>
    </row>
    <row r="564" spans="1:6" ht="15.75">
      <c r="A564" s="143" t="s">
        <v>690</v>
      </c>
      <c r="B564" s="144" t="s">
        <v>970</v>
      </c>
      <c r="C564" s="145" t="s">
        <v>886</v>
      </c>
      <c r="D564" s="146">
        <v>21973297.370000001</v>
      </c>
      <c r="E564" s="146">
        <v>21209062.670000002</v>
      </c>
      <c r="F564" s="147">
        <f t="shared" si="8"/>
        <v>764234.69999999925</v>
      </c>
    </row>
    <row r="565" spans="1:6" ht="15.75">
      <c r="A565" s="143" t="s">
        <v>252</v>
      </c>
      <c r="B565" s="144" t="s">
        <v>970</v>
      </c>
      <c r="C565" s="145" t="s">
        <v>887</v>
      </c>
      <c r="D565" s="146">
        <v>21973297.370000001</v>
      </c>
      <c r="E565" s="146">
        <v>21209062.670000002</v>
      </c>
      <c r="F565" s="147">
        <f t="shared" si="8"/>
        <v>764234.69999999925</v>
      </c>
    </row>
    <row r="566" spans="1:6" ht="31.5">
      <c r="A566" s="140" t="s">
        <v>1073</v>
      </c>
      <c r="B566" s="134" t="s">
        <v>970</v>
      </c>
      <c r="C566" s="141" t="s">
        <v>172</v>
      </c>
      <c r="D566" s="126">
        <v>179000</v>
      </c>
      <c r="E566" s="126">
        <v>179000</v>
      </c>
      <c r="F566" s="36">
        <f t="shared" si="8"/>
        <v>0</v>
      </c>
    </row>
    <row r="567" spans="1:6" ht="31.5">
      <c r="A567" s="140" t="s">
        <v>15</v>
      </c>
      <c r="B567" s="134" t="s">
        <v>970</v>
      </c>
      <c r="C567" s="141" t="s">
        <v>173</v>
      </c>
      <c r="D567" s="126">
        <v>179000</v>
      </c>
      <c r="E567" s="126">
        <v>179000</v>
      </c>
      <c r="F567" s="36">
        <f t="shared" si="8"/>
        <v>0</v>
      </c>
    </row>
    <row r="568" spans="1:6" ht="15.75">
      <c r="A568" s="140" t="s">
        <v>1160</v>
      </c>
      <c r="B568" s="134" t="s">
        <v>970</v>
      </c>
      <c r="C568" s="141" t="s">
        <v>173</v>
      </c>
      <c r="D568" s="126">
        <v>179000</v>
      </c>
      <c r="E568" s="126">
        <v>179000</v>
      </c>
      <c r="F568" s="36">
        <f t="shared" si="8"/>
        <v>0</v>
      </c>
    </row>
    <row r="569" spans="1:6" ht="47.25">
      <c r="A569" s="140" t="s">
        <v>552</v>
      </c>
      <c r="B569" s="134" t="s">
        <v>970</v>
      </c>
      <c r="C569" s="141" t="s">
        <v>556</v>
      </c>
      <c r="D569" s="126">
        <v>150000</v>
      </c>
      <c r="E569" s="126">
        <v>150000</v>
      </c>
      <c r="F569" s="36">
        <f t="shared" si="8"/>
        <v>0</v>
      </c>
    </row>
    <row r="570" spans="1:6" ht="15.75">
      <c r="A570" s="140" t="s">
        <v>16</v>
      </c>
      <c r="B570" s="134" t="s">
        <v>970</v>
      </c>
      <c r="C570" s="141" t="s">
        <v>557</v>
      </c>
      <c r="D570" s="126">
        <v>150000</v>
      </c>
      <c r="E570" s="126">
        <v>150000</v>
      </c>
      <c r="F570" s="36">
        <f t="shared" si="8"/>
        <v>0</v>
      </c>
    </row>
    <row r="571" spans="1:6" ht="15.75">
      <c r="A571" s="140" t="s">
        <v>856</v>
      </c>
      <c r="B571" s="134" t="s">
        <v>970</v>
      </c>
      <c r="C571" s="141" t="s">
        <v>557</v>
      </c>
      <c r="D571" s="126">
        <v>150000</v>
      </c>
      <c r="E571" s="126">
        <v>150000</v>
      </c>
      <c r="F571" s="36">
        <f t="shared" si="8"/>
        <v>0</v>
      </c>
    </row>
    <row r="572" spans="1:6" ht="31.5">
      <c r="A572" s="140" t="s">
        <v>530</v>
      </c>
      <c r="B572" s="134" t="s">
        <v>970</v>
      </c>
      <c r="C572" s="141" t="s">
        <v>888</v>
      </c>
      <c r="D572" s="126">
        <v>2190786.7599999998</v>
      </c>
      <c r="E572" s="126">
        <v>1590066.5</v>
      </c>
      <c r="F572" s="36">
        <f t="shared" si="8"/>
        <v>600720.25999999978</v>
      </c>
    </row>
    <row r="573" spans="1:6" ht="31.5">
      <c r="A573" s="140" t="s">
        <v>15</v>
      </c>
      <c r="B573" s="134" t="s">
        <v>970</v>
      </c>
      <c r="C573" s="141" t="s">
        <v>1218</v>
      </c>
      <c r="D573" s="126">
        <v>2190786.7599999998</v>
      </c>
      <c r="E573" s="126">
        <v>1590066.5</v>
      </c>
      <c r="F573" s="36">
        <f t="shared" si="8"/>
        <v>600720.25999999978</v>
      </c>
    </row>
    <row r="574" spans="1:6" ht="15.75">
      <c r="A574" s="140" t="s">
        <v>456</v>
      </c>
      <c r="B574" s="134" t="s">
        <v>970</v>
      </c>
      <c r="C574" s="141" t="s">
        <v>1218</v>
      </c>
      <c r="D574" s="126">
        <v>1248</v>
      </c>
      <c r="E574" s="126">
        <v>0</v>
      </c>
      <c r="F574" s="36">
        <f t="shared" si="8"/>
        <v>1248</v>
      </c>
    </row>
    <row r="575" spans="1:6" ht="15.75">
      <c r="A575" s="140" t="s">
        <v>459</v>
      </c>
      <c r="B575" s="134" t="s">
        <v>970</v>
      </c>
      <c r="C575" s="141" t="s">
        <v>1218</v>
      </c>
      <c r="D575" s="126">
        <v>1350410.8</v>
      </c>
      <c r="E575" s="126">
        <v>760687.2</v>
      </c>
      <c r="F575" s="36">
        <f t="shared" si="8"/>
        <v>589723.60000000009</v>
      </c>
    </row>
    <row r="576" spans="1:6" ht="15.75">
      <c r="A576" s="140" t="s">
        <v>460</v>
      </c>
      <c r="B576" s="134" t="s">
        <v>970</v>
      </c>
      <c r="C576" s="141" t="s">
        <v>1218</v>
      </c>
      <c r="D576" s="126">
        <v>809833.52</v>
      </c>
      <c r="E576" s="126">
        <v>806285.54</v>
      </c>
      <c r="F576" s="36">
        <f t="shared" si="8"/>
        <v>3547.9799999999814</v>
      </c>
    </row>
    <row r="577" spans="1:6" ht="15.75">
      <c r="A577" s="140" t="s">
        <v>1160</v>
      </c>
      <c r="B577" s="134" t="s">
        <v>970</v>
      </c>
      <c r="C577" s="141" t="s">
        <v>1218</v>
      </c>
      <c r="D577" s="126">
        <v>29294.44</v>
      </c>
      <c r="E577" s="126">
        <v>23093.759999999998</v>
      </c>
      <c r="F577" s="36">
        <f t="shared" si="8"/>
        <v>6200.68</v>
      </c>
    </row>
    <row r="578" spans="1:6" ht="63">
      <c r="A578" s="140" t="s">
        <v>916</v>
      </c>
      <c r="B578" s="134" t="s">
        <v>970</v>
      </c>
      <c r="C578" s="141" t="s">
        <v>625</v>
      </c>
      <c r="D578" s="126">
        <v>108160</v>
      </c>
      <c r="E578" s="126">
        <v>46000</v>
      </c>
      <c r="F578" s="36">
        <f t="shared" si="8"/>
        <v>62160</v>
      </c>
    </row>
    <row r="579" spans="1:6" ht="31.5">
      <c r="A579" s="140" t="s">
        <v>15</v>
      </c>
      <c r="B579" s="134" t="s">
        <v>970</v>
      </c>
      <c r="C579" s="141" t="s">
        <v>1219</v>
      </c>
      <c r="D579" s="126">
        <v>108160</v>
      </c>
      <c r="E579" s="126">
        <v>46000</v>
      </c>
      <c r="F579" s="36">
        <f t="shared" si="8"/>
        <v>62160</v>
      </c>
    </row>
    <row r="580" spans="1:6" ht="15.75">
      <c r="A580" s="140" t="s">
        <v>1160</v>
      </c>
      <c r="B580" s="134" t="s">
        <v>970</v>
      </c>
      <c r="C580" s="141" t="s">
        <v>1219</v>
      </c>
      <c r="D580" s="126">
        <v>108160</v>
      </c>
      <c r="E580" s="126">
        <v>46000</v>
      </c>
      <c r="F580" s="36">
        <f t="shared" si="8"/>
        <v>62160</v>
      </c>
    </row>
    <row r="581" spans="1:6" ht="31.5">
      <c r="A581" s="140" t="s">
        <v>1318</v>
      </c>
      <c r="B581" s="134" t="s">
        <v>970</v>
      </c>
      <c r="C581" s="141" t="s">
        <v>1168</v>
      </c>
      <c r="D581" s="126">
        <v>986464.06</v>
      </c>
      <c r="E581" s="126">
        <v>986464.06</v>
      </c>
      <c r="F581" s="36">
        <f t="shared" si="8"/>
        <v>0</v>
      </c>
    </row>
    <row r="582" spans="1:6" ht="31.5">
      <c r="A582" s="140" t="s">
        <v>15</v>
      </c>
      <c r="B582" s="134" t="s">
        <v>970</v>
      </c>
      <c r="C582" s="141" t="s">
        <v>1169</v>
      </c>
      <c r="D582" s="126">
        <v>986464.06</v>
      </c>
      <c r="E582" s="126">
        <v>986464.06</v>
      </c>
      <c r="F582" s="36">
        <f t="shared" si="8"/>
        <v>0</v>
      </c>
    </row>
    <row r="583" spans="1:6" ht="15.75">
      <c r="A583" s="140" t="s">
        <v>1160</v>
      </c>
      <c r="B583" s="134" t="s">
        <v>970</v>
      </c>
      <c r="C583" s="141" t="s">
        <v>1169</v>
      </c>
      <c r="D583" s="126">
        <v>986464.06</v>
      </c>
      <c r="E583" s="126">
        <v>986464.06</v>
      </c>
      <c r="F583" s="36">
        <f t="shared" si="8"/>
        <v>0</v>
      </c>
    </row>
    <row r="584" spans="1:6" ht="63">
      <c r="A584" s="140" t="s">
        <v>1074</v>
      </c>
      <c r="B584" s="134" t="s">
        <v>970</v>
      </c>
      <c r="C584" s="141" t="s">
        <v>174</v>
      </c>
      <c r="D584" s="126">
        <v>1801000</v>
      </c>
      <c r="E584" s="126">
        <v>1801000</v>
      </c>
      <c r="F584" s="36">
        <f t="shared" si="8"/>
        <v>0</v>
      </c>
    </row>
    <row r="585" spans="1:6" ht="15.75">
      <c r="A585" s="140" t="s">
        <v>1558</v>
      </c>
      <c r="B585" s="134" t="s">
        <v>970</v>
      </c>
      <c r="C585" s="141" t="s">
        <v>175</v>
      </c>
      <c r="D585" s="126">
        <v>1411000</v>
      </c>
      <c r="E585" s="126">
        <v>1411000</v>
      </c>
      <c r="F585" s="36">
        <f t="shared" ref="F585:F648" si="9">D585-E585</f>
        <v>0</v>
      </c>
    </row>
    <row r="586" spans="1:6" ht="15.75">
      <c r="A586" s="140" t="s">
        <v>106</v>
      </c>
      <c r="B586" s="134" t="s">
        <v>970</v>
      </c>
      <c r="C586" s="141" t="s">
        <v>175</v>
      </c>
      <c r="D586" s="126">
        <v>1411000</v>
      </c>
      <c r="E586" s="126">
        <v>1411000</v>
      </c>
      <c r="F586" s="36">
        <f t="shared" si="9"/>
        <v>0</v>
      </c>
    </row>
    <row r="587" spans="1:6" ht="15.75">
      <c r="A587" s="140" t="s">
        <v>16</v>
      </c>
      <c r="B587" s="134" t="s">
        <v>970</v>
      </c>
      <c r="C587" s="141" t="s">
        <v>1236</v>
      </c>
      <c r="D587" s="126">
        <v>390000</v>
      </c>
      <c r="E587" s="126">
        <v>390000</v>
      </c>
      <c r="F587" s="36">
        <f t="shared" si="9"/>
        <v>0</v>
      </c>
    </row>
    <row r="588" spans="1:6" ht="15.75">
      <c r="A588" s="140" t="s">
        <v>250</v>
      </c>
      <c r="B588" s="134" t="s">
        <v>970</v>
      </c>
      <c r="C588" s="141" t="s">
        <v>1236</v>
      </c>
      <c r="D588" s="126">
        <v>390000</v>
      </c>
      <c r="E588" s="126">
        <v>390000</v>
      </c>
      <c r="F588" s="36">
        <f t="shared" si="9"/>
        <v>0</v>
      </c>
    </row>
    <row r="589" spans="1:6" ht="31.5">
      <c r="A589" s="140" t="s">
        <v>989</v>
      </c>
      <c r="B589" s="134" t="s">
        <v>970</v>
      </c>
      <c r="C589" s="141" t="s">
        <v>626</v>
      </c>
      <c r="D589" s="126">
        <v>14908158.720000001</v>
      </c>
      <c r="E589" s="126">
        <v>14806804.279999999</v>
      </c>
      <c r="F589" s="36">
        <f t="shared" si="9"/>
        <v>101354.44000000134</v>
      </c>
    </row>
    <row r="590" spans="1:6" ht="31.5">
      <c r="A590" s="140" t="s">
        <v>14</v>
      </c>
      <c r="B590" s="134" t="s">
        <v>970</v>
      </c>
      <c r="C590" s="141" t="s">
        <v>1220</v>
      </c>
      <c r="D590" s="126">
        <v>14729142.82</v>
      </c>
      <c r="E590" s="126">
        <v>14695440.74</v>
      </c>
      <c r="F590" s="36">
        <f t="shared" si="9"/>
        <v>33702.080000000075</v>
      </c>
    </row>
    <row r="591" spans="1:6" ht="15.75">
      <c r="A591" s="140" t="s">
        <v>1156</v>
      </c>
      <c r="B591" s="134" t="s">
        <v>970</v>
      </c>
      <c r="C591" s="141" t="s">
        <v>1220</v>
      </c>
      <c r="D591" s="126">
        <v>11283003.24</v>
      </c>
      <c r="E591" s="126">
        <v>11276383.460000001</v>
      </c>
      <c r="F591" s="36">
        <f t="shared" si="9"/>
        <v>6619.7799999993294</v>
      </c>
    </row>
    <row r="592" spans="1:6" ht="15.75">
      <c r="A592" s="140" t="s">
        <v>1159</v>
      </c>
      <c r="B592" s="134" t="s">
        <v>970</v>
      </c>
      <c r="C592" s="141" t="s">
        <v>1220</v>
      </c>
      <c r="D592" s="126">
        <v>9000</v>
      </c>
      <c r="E592" s="126">
        <v>1500</v>
      </c>
      <c r="F592" s="36">
        <f t="shared" si="9"/>
        <v>7500</v>
      </c>
    </row>
    <row r="593" spans="1:6" ht="15.75">
      <c r="A593" s="140" t="s">
        <v>1157</v>
      </c>
      <c r="B593" s="134" t="s">
        <v>970</v>
      </c>
      <c r="C593" s="141" t="s">
        <v>1220</v>
      </c>
      <c r="D593" s="126">
        <v>3386931</v>
      </c>
      <c r="E593" s="126">
        <v>3384931.82</v>
      </c>
      <c r="F593" s="36">
        <f t="shared" si="9"/>
        <v>1999.1800000001676</v>
      </c>
    </row>
    <row r="594" spans="1:6" ht="15.75">
      <c r="A594" s="140" t="s">
        <v>1160</v>
      </c>
      <c r="B594" s="134" t="s">
        <v>970</v>
      </c>
      <c r="C594" s="141" t="s">
        <v>1220</v>
      </c>
      <c r="D594" s="126">
        <v>15421.12</v>
      </c>
      <c r="E594" s="126">
        <v>838</v>
      </c>
      <c r="F594" s="36">
        <f t="shared" si="9"/>
        <v>14583.12</v>
      </c>
    </row>
    <row r="595" spans="1:6" ht="31.5">
      <c r="A595" s="140" t="s">
        <v>1158</v>
      </c>
      <c r="B595" s="134" t="s">
        <v>970</v>
      </c>
      <c r="C595" s="141" t="s">
        <v>1220</v>
      </c>
      <c r="D595" s="126">
        <v>34787.46</v>
      </c>
      <c r="E595" s="126">
        <v>31787.46</v>
      </c>
      <c r="F595" s="36">
        <f t="shared" si="9"/>
        <v>3000</v>
      </c>
    </row>
    <row r="596" spans="1:6" ht="31.5">
      <c r="A596" s="140" t="s">
        <v>15</v>
      </c>
      <c r="B596" s="134" t="s">
        <v>970</v>
      </c>
      <c r="C596" s="141" t="s">
        <v>1314</v>
      </c>
      <c r="D596" s="126">
        <v>179015.9</v>
      </c>
      <c r="E596" s="126">
        <v>111363.54</v>
      </c>
      <c r="F596" s="36">
        <f t="shared" si="9"/>
        <v>67652.36</v>
      </c>
    </row>
    <row r="597" spans="1:6" ht="15.75">
      <c r="A597" s="140" t="s">
        <v>456</v>
      </c>
      <c r="B597" s="134" t="s">
        <v>970</v>
      </c>
      <c r="C597" s="141" t="s">
        <v>1314</v>
      </c>
      <c r="D597" s="126">
        <v>124021.08</v>
      </c>
      <c r="E597" s="126">
        <v>63352.54</v>
      </c>
      <c r="F597" s="36">
        <f t="shared" si="9"/>
        <v>60668.54</v>
      </c>
    </row>
    <row r="598" spans="1:6" ht="15.75">
      <c r="A598" s="140" t="s">
        <v>1160</v>
      </c>
      <c r="B598" s="134" t="s">
        <v>970</v>
      </c>
      <c r="C598" s="141" t="s">
        <v>1314</v>
      </c>
      <c r="D598" s="126">
        <v>49476.82</v>
      </c>
      <c r="E598" s="126">
        <v>42496</v>
      </c>
      <c r="F598" s="36">
        <f t="shared" si="9"/>
        <v>6980.82</v>
      </c>
    </row>
    <row r="599" spans="1:6" ht="15.75">
      <c r="A599" s="140" t="s">
        <v>458</v>
      </c>
      <c r="B599" s="134" t="s">
        <v>970</v>
      </c>
      <c r="C599" s="141" t="s">
        <v>1314</v>
      </c>
      <c r="D599" s="126">
        <v>5518</v>
      </c>
      <c r="E599" s="126">
        <v>5515</v>
      </c>
      <c r="F599" s="36">
        <f t="shared" si="9"/>
        <v>3</v>
      </c>
    </row>
    <row r="600" spans="1:6" ht="110.25">
      <c r="A600" s="140" t="s">
        <v>178</v>
      </c>
      <c r="B600" s="134" t="s">
        <v>970</v>
      </c>
      <c r="C600" s="141" t="s">
        <v>1344</v>
      </c>
      <c r="D600" s="126">
        <v>239914.55</v>
      </c>
      <c r="E600" s="126">
        <v>239914.55</v>
      </c>
      <c r="F600" s="36">
        <f t="shared" si="9"/>
        <v>0</v>
      </c>
    </row>
    <row r="601" spans="1:6" ht="31.5">
      <c r="A601" s="140" t="s">
        <v>14</v>
      </c>
      <c r="B601" s="134" t="s">
        <v>970</v>
      </c>
      <c r="C601" s="141" t="s">
        <v>1345</v>
      </c>
      <c r="D601" s="126">
        <v>239914.55</v>
      </c>
      <c r="E601" s="126">
        <v>239914.55</v>
      </c>
      <c r="F601" s="36">
        <f t="shared" si="9"/>
        <v>0</v>
      </c>
    </row>
    <row r="602" spans="1:6" ht="15.75">
      <c r="A602" s="140" t="s">
        <v>1156</v>
      </c>
      <c r="B602" s="134" t="s">
        <v>970</v>
      </c>
      <c r="C602" s="141" t="s">
        <v>1345</v>
      </c>
      <c r="D602" s="126">
        <v>184266.17</v>
      </c>
      <c r="E602" s="126">
        <v>184266.17</v>
      </c>
      <c r="F602" s="36">
        <f t="shared" si="9"/>
        <v>0</v>
      </c>
    </row>
    <row r="603" spans="1:6" ht="15.75">
      <c r="A603" s="140" t="s">
        <v>1157</v>
      </c>
      <c r="B603" s="134" t="s">
        <v>970</v>
      </c>
      <c r="C603" s="141" t="s">
        <v>1345</v>
      </c>
      <c r="D603" s="126">
        <v>55648.38</v>
      </c>
      <c r="E603" s="126">
        <v>55648.38</v>
      </c>
      <c r="F603" s="36">
        <f t="shared" si="9"/>
        <v>0</v>
      </c>
    </row>
    <row r="604" spans="1:6" ht="31.5">
      <c r="A604" s="140" t="s">
        <v>989</v>
      </c>
      <c r="B604" s="134" t="s">
        <v>970</v>
      </c>
      <c r="C604" s="141" t="s">
        <v>36</v>
      </c>
      <c r="D604" s="126">
        <v>32820.050000000003</v>
      </c>
      <c r="E604" s="126">
        <v>32820.050000000003</v>
      </c>
      <c r="F604" s="36">
        <f t="shared" si="9"/>
        <v>0</v>
      </c>
    </row>
    <row r="605" spans="1:6" ht="31.5">
      <c r="A605" s="140" t="s">
        <v>14</v>
      </c>
      <c r="B605" s="134" t="s">
        <v>970</v>
      </c>
      <c r="C605" s="141" t="s">
        <v>37</v>
      </c>
      <c r="D605" s="126">
        <v>32820.050000000003</v>
      </c>
      <c r="E605" s="126">
        <v>32820.050000000003</v>
      </c>
      <c r="F605" s="36">
        <f t="shared" si="9"/>
        <v>0</v>
      </c>
    </row>
    <row r="606" spans="1:6" ht="15.75">
      <c r="A606" s="140" t="s">
        <v>1156</v>
      </c>
      <c r="B606" s="134" t="s">
        <v>970</v>
      </c>
      <c r="C606" s="141" t="s">
        <v>37</v>
      </c>
      <c r="D606" s="126">
        <v>25207.41</v>
      </c>
      <c r="E606" s="126">
        <v>25207.41</v>
      </c>
      <c r="F606" s="36">
        <f t="shared" si="9"/>
        <v>0</v>
      </c>
    </row>
    <row r="607" spans="1:6" ht="15.75">
      <c r="A607" s="140" t="s">
        <v>1157</v>
      </c>
      <c r="B607" s="134" t="s">
        <v>970</v>
      </c>
      <c r="C607" s="141" t="s">
        <v>37</v>
      </c>
      <c r="D607" s="126">
        <v>7612.64</v>
      </c>
      <c r="E607" s="126">
        <v>7612.64</v>
      </c>
      <c r="F607" s="36">
        <f t="shared" si="9"/>
        <v>0</v>
      </c>
    </row>
    <row r="608" spans="1:6" ht="47.25">
      <c r="A608" s="140" t="s">
        <v>311</v>
      </c>
      <c r="B608" s="134" t="s">
        <v>970</v>
      </c>
      <c r="C608" s="141" t="s">
        <v>320</v>
      </c>
      <c r="D608" s="126">
        <v>292320</v>
      </c>
      <c r="E608" s="126">
        <v>292320</v>
      </c>
      <c r="F608" s="36">
        <f t="shared" si="9"/>
        <v>0</v>
      </c>
    </row>
    <row r="609" spans="1:6" ht="15.75">
      <c r="A609" s="140" t="s">
        <v>16</v>
      </c>
      <c r="B609" s="134" t="s">
        <v>970</v>
      </c>
      <c r="C609" s="141" t="s">
        <v>321</v>
      </c>
      <c r="D609" s="126">
        <v>292320</v>
      </c>
      <c r="E609" s="126">
        <v>292320</v>
      </c>
      <c r="F609" s="36">
        <f t="shared" si="9"/>
        <v>0</v>
      </c>
    </row>
    <row r="610" spans="1:6" ht="15.75">
      <c r="A610" s="140" t="s">
        <v>960</v>
      </c>
      <c r="B610" s="134" t="s">
        <v>970</v>
      </c>
      <c r="C610" s="141" t="s">
        <v>321</v>
      </c>
      <c r="D610" s="126">
        <v>292320</v>
      </c>
      <c r="E610" s="126">
        <v>292320</v>
      </c>
      <c r="F610" s="36">
        <f t="shared" si="9"/>
        <v>0</v>
      </c>
    </row>
    <row r="611" spans="1:6" ht="78.75">
      <c r="A611" s="140" t="s">
        <v>838</v>
      </c>
      <c r="B611" s="134" t="s">
        <v>970</v>
      </c>
      <c r="C611" s="141" t="s">
        <v>627</v>
      </c>
      <c r="D611" s="126">
        <v>993319.26</v>
      </c>
      <c r="E611" s="126">
        <v>993319.26</v>
      </c>
      <c r="F611" s="36">
        <f t="shared" si="9"/>
        <v>0</v>
      </c>
    </row>
    <row r="612" spans="1:6" ht="31.5">
      <c r="A612" s="140" t="s">
        <v>18</v>
      </c>
      <c r="B612" s="134" t="s">
        <v>970</v>
      </c>
      <c r="C612" s="141" t="s">
        <v>1315</v>
      </c>
      <c r="D612" s="126">
        <v>993319.26</v>
      </c>
      <c r="E612" s="126">
        <v>993319.26</v>
      </c>
      <c r="F612" s="36">
        <f t="shared" si="9"/>
        <v>0</v>
      </c>
    </row>
    <row r="613" spans="1:6" ht="31.5">
      <c r="A613" s="140" t="s">
        <v>1221</v>
      </c>
      <c r="B613" s="134" t="s">
        <v>970</v>
      </c>
      <c r="C613" s="141" t="s">
        <v>1315</v>
      </c>
      <c r="D613" s="126">
        <v>993319.26</v>
      </c>
      <c r="E613" s="126">
        <v>993319.26</v>
      </c>
      <c r="F613" s="36">
        <f t="shared" si="9"/>
        <v>0</v>
      </c>
    </row>
    <row r="614" spans="1:6" ht="47.25">
      <c r="A614" s="140" t="s">
        <v>177</v>
      </c>
      <c r="B614" s="134" t="s">
        <v>970</v>
      </c>
      <c r="C614" s="141" t="s">
        <v>1346</v>
      </c>
      <c r="D614" s="126">
        <v>91353.97</v>
      </c>
      <c r="E614" s="126">
        <v>91353.97</v>
      </c>
      <c r="F614" s="36">
        <f t="shared" si="9"/>
        <v>0</v>
      </c>
    </row>
    <row r="615" spans="1:6" ht="31.5">
      <c r="A615" s="140" t="s">
        <v>14</v>
      </c>
      <c r="B615" s="134" t="s">
        <v>970</v>
      </c>
      <c r="C615" s="141" t="s">
        <v>1347</v>
      </c>
      <c r="D615" s="126">
        <v>91353.97</v>
      </c>
      <c r="E615" s="126">
        <v>91353.97</v>
      </c>
      <c r="F615" s="36">
        <f t="shared" si="9"/>
        <v>0</v>
      </c>
    </row>
    <row r="616" spans="1:6" ht="15.75">
      <c r="A616" s="140" t="s">
        <v>1156</v>
      </c>
      <c r="B616" s="134" t="s">
        <v>970</v>
      </c>
      <c r="C616" s="141" t="s">
        <v>1347</v>
      </c>
      <c r="D616" s="126">
        <v>70164.34</v>
      </c>
      <c r="E616" s="126">
        <v>70164.34</v>
      </c>
      <c r="F616" s="36">
        <f t="shared" si="9"/>
        <v>0</v>
      </c>
    </row>
    <row r="617" spans="1:6" ht="15.75">
      <c r="A617" s="140" t="s">
        <v>1157</v>
      </c>
      <c r="B617" s="134" t="s">
        <v>970</v>
      </c>
      <c r="C617" s="141" t="s">
        <v>1347</v>
      </c>
      <c r="D617" s="126">
        <v>21189.63</v>
      </c>
      <c r="E617" s="126">
        <v>21189.63</v>
      </c>
      <c r="F617" s="36">
        <f t="shared" si="9"/>
        <v>0</v>
      </c>
    </row>
    <row r="618" spans="1:6" ht="31.5">
      <c r="A618" s="143" t="s">
        <v>909</v>
      </c>
      <c r="B618" s="144" t="s">
        <v>970</v>
      </c>
      <c r="C618" s="145" t="s">
        <v>63</v>
      </c>
      <c r="D618" s="146">
        <v>4377959.29</v>
      </c>
      <c r="E618" s="146">
        <v>4377959.29</v>
      </c>
      <c r="F618" s="147">
        <f t="shared" si="9"/>
        <v>0</v>
      </c>
    </row>
    <row r="619" spans="1:6" ht="31.5">
      <c r="A619" s="143" t="s">
        <v>588</v>
      </c>
      <c r="B619" s="144" t="s">
        <v>970</v>
      </c>
      <c r="C619" s="145" t="s">
        <v>64</v>
      </c>
      <c r="D619" s="146">
        <v>4377959.29</v>
      </c>
      <c r="E619" s="146">
        <v>4377959.29</v>
      </c>
      <c r="F619" s="147">
        <f t="shared" si="9"/>
        <v>0</v>
      </c>
    </row>
    <row r="620" spans="1:6" ht="47.25">
      <c r="A620" s="140" t="s">
        <v>1145</v>
      </c>
      <c r="B620" s="134" t="s">
        <v>970</v>
      </c>
      <c r="C620" s="141" t="s">
        <v>65</v>
      </c>
      <c r="D620" s="126">
        <v>4377959.29</v>
      </c>
      <c r="E620" s="126">
        <v>4377959.29</v>
      </c>
      <c r="F620" s="36">
        <f t="shared" si="9"/>
        <v>0</v>
      </c>
    </row>
    <row r="621" spans="1:6" ht="31.5">
      <c r="A621" s="140" t="s">
        <v>15</v>
      </c>
      <c r="B621" s="134" t="s">
        <v>970</v>
      </c>
      <c r="C621" s="141" t="s">
        <v>1316</v>
      </c>
      <c r="D621" s="126">
        <v>2927959.29</v>
      </c>
      <c r="E621" s="126">
        <v>2927959.29</v>
      </c>
      <c r="F621" s="36">
        <f t="shared" si="9"/>
        <v>0</v>
      </c>
    </row>
    <row r="622" spans="1:6" ht="15.75">
      <c r="A622" s="140" t="s">
        <v>460</v>
      </c>
      <c r="B622" s="134" t="s">
        <v>970</v>
      </c>
      <c r="C622" s="141" t="s">
        <v>1316</v>
      </c>
      <c r="D622" s="126">
        <v>2927959.29</v>
      </c>
      <c r="E622" s="126">
        <v>2927959.29</v>
      </c>
      <c r="F622" s="36">
        <f t="shared" si="9"/>
        <v>0</v>
      </c>
    </row>
    <row r="623" spans="1:6" ht="15.75">
      <c r="A623" s="140" t="s">
        <v>16</v>
      </c>
      <c r="B623" s="134" t="s">
        <v>970</v>
      </c>
      <c r="C623" s="141" t="s">
        <v>1526</v>
      </c>
      <c r="D623" s="126">
        <v>1450000</v>
      </c>
      <c r="E623" s="126">
        <v>1450000</v>
      </c>
      <c r="F623" s="36">
        <f t="shared" si="9"/>
        <v>0</v>
      </c>
    </row>
    <row r="624" spans="1:6" ht="15.75">
      <c r="A624" s="140" t="s">
        <v>960</v>
      </c>
      <c r="B624" s="134" t="s">
        <v>970</v>
      </c>
      <c r="C624" s="141" t="s">
        <v>1526</v>
      </c>
      <c r="D624" s="126">
        <v>50000</v>
      </c>
      <c r="E624" s="126">
        <v>50000</v>
      </c>
      <c r="F624" s="36">
        <f t="shared" si="9"/>
        <v>0</v>
      </c>
    </row>
    <row r="625" spans="1:6" ht="15.75">
      <c r="A625" s="140" t="s">
        <v>856</v>
      </c>
      <c r="B625" s="134" t="s">
        <v>970</v>
      </c>
      <c r="C625" s="141" t="s">
        <v>1526</v>
      </c>
      <c r="D625" s="126">
        <v>1400000</v>
      </c>
      <c r="E625" s="126">
        <v>1400000</v>
      </c>
      <c r="F625" s="36">
        <f t="shared" si="9"/>
        <v>0</v>
      </c>
    </row>
    <row r="626" spans="1:6" ht="15.75">
      <c r="A626" s="143" t="s">
        <v>1551</v>
      </c>
      <c r="B626" s="144" t="s">
        <v>970</v>
      </c>
      <c r="C626" s="145" t="s">
        <v>628</v>
      </c>
      <c r="D626" s="146">
        <v>5933438.46</v>
      </c>
      <c r="E626" s="146">
        <v>5700106.5199999996</v>
      </c>
      <c r="F626" s="147">
        <f t="shared" si="9"/>
        <v>233331.94000000041</v>
      </c>
    </row>
    <row r="627" spans="1:6" ht="31.5" customHeight="1">
      <c r="A627" s="143" t="s">
        <v>759</v>
      </c>
      <c r="B627" s="144" t="s">
        <v>970</v>
      </c>
      <c r="C627" s="145" t="s">
        <v>629</v>
      </c>
      <c r="D627" s="146">
        <v>4250536.67</v>
      </c>
      <c r="E627" s="146">
        <v>4245242.05</v>
      </c>
      <c r="F627" s="147">
        <f t="shared" si="9"/>
        <v>5294.6200000001118</v>
      </c>
    </row>
    <row r="628" spans="1:6" ht="31.5">
      <c r="A628" s="140" t="s">
        <v>1514</v>
      </c>
      <c r="B628" s="134" t="s">
        <v>970</v>
      </c>
      <c r="C628" s="141" t="s">
        <v>630</v>
      </c>
      <c r="D628" s="126">
        <v>1851136.67</v>
      </c>
      <c r="E628" s="126">
        <v>1845842.05</v>
      </c>
      <c r="F628" s="36">
        <f t="shared" si="9"/>
        <v>5294.6199999998789</v>
      </c>
    </row>
    <row r="629" spans="1:6" ht="31.5">
      <c r="A629" s="140" t="s">
        <v>15</v>
      </c>
      <c r="B629" s="134" t="s">
        <v>970</v>
      </c>
      <c r="C629" s="141" t="s">
        <v>1317</v>
      </c>
      <c r="D629" s="126">
        <v>1851136.67</v>
      </c>
      <c r="E629" s="126">
        <v>1845842.05</v>
      </c>
      <c r="F629" s="36">
        <f t="shared" si="9"/>
        <v>5294.6199999998789</v>
      </c>
    </row>
    <row r="630" spans="1:6" ht="15.75">
      <c r="A630" s="140" t="s">
        <v>456</v>
      </c>
      <c r="B630" s="134" t="s">
        <v>970</v>
      </c>
      <c r="C630" s="141" t="s">
        <v>1317</v>
      </c>
      <c r="D630" s="126">
        <v>624</v>
      </c>
      <c r="E630" s="126">
        <v>0</v>
      </c>
      <c r="F630" s="36">
        <f t="shared" si="9"/>
        <v>624</v>
      </c>
    </row>
    <row r="631" spans="1:6" ht="15.75">
      <c r="A631" s="140" t="s">
        <v>460</v>
      </c>
      <c r="B631" s="134" t="s">
        <v>970</v>
      </c>
      <c r="C631" s="141" t="s">
        <v>1317</v>
      </c>
      <c r="D631" s="126">
        <v>1377750.3</v>
      </c>
      <c r="E631" s="126">
        <v>1377750.3</v>
      </c>
      <c r="F631" s="36">
        <f t="shared" si="9"/>
        <v>0</v>
      </c>
    </row>
    <row r="632" spans="1:6" ht="15.75">
      <c r="A632" s="140" t="s">
        <v>1160</v>
      </c>
      <c r="B632" s="134" t="s">
        <v>970</v>
      </c>
      <c r="C632" s="141" t="s">
        <v>1317</v>
      </c>
      <c r="D632" s="126">
        <v>182679.25</v>
      </c>
      <c r="E632" s="126">
        <v>182679.25</v>
      </c>
      <c r="F632" s="36">
        <f t="shared" si="9"/>
        <v>0</v>
      </c>
    </row>
    <row r="633" spans="1:6" ht="15.75">
      <c r="A633" s="140" t="s">
        <v>957</v>
      </c>
      <c r="B633" s="134" t="s">
        <v>970</v>
      </c>
      <c r="C633" s="141" t="s">
        <v>1317</v>
      </c>
      <c r="D633" s="126">
        <v>290083.12</v>
      </c>
      <c r="E633" s="126">
        <v>285412.5</v>
      </c>
      <c r="F633" s="36">
        <f t="shared" si="9"/>
        <v>4670.6199999999953</v>
      </c>
    </row>
    <row r="634" spans="1:6" ht="31.5">
      <c r="A634" s="140" t="s">
        <v>249</v>
      </c>
      <c r="B634" s="134" t="s">
        <v>970</v>
      </c>
      <c r="C634" s="141" t="s">
        <v>1170</v>
      </c>
      <c r="D634" s="126">
        <v>2399400</v>
      </c>
      <c r="E634" s="126">
        <v>2399400</v>
      </c>
      <c r="F634" s="36">
        <f t="shared" si="9"/>
        <v>0</v>
      </c>
    </row>
    <row r="635" spans="1:6" ht="48" customHeight="1">
      <c r="A635" s="140" t="s">
        <v>15</v>
      </c>
      <c r="B635" s="134" t="s">
        <v>970</v>
      </c>
      <c r="C635" s="141" t="s">
        <v>1171</v>
      </c>
      <c r="D635" s="126">
        <v>2399400</v>
      </c>
      <c r="E635" s="126">
        <v>2399400</v>
      </c>
      <c r="F635" s="36">
        <f t="shared" si="9"/>
        <v>0</v>
      </c>
    </row>
    <row r="636" spans="1:6" ht="15.75">
      <c r="A636" s="140" t="s">
        <v>1160</v>
      </c>
      <c r="B636" s="134" t="s">
        <v>970</v>
      </c>
      <c r="C636" s="141" t="s">
        <v>1171</v>
      </c>
      <c r="D636" s="126">
        <v>2399400</v>
      </c>
      <c r="E636" s="126">
        <v>2399400</v>
      </c>
      <c r="F636" s="36">
        <f t="shared" si="9"/>
        <v>0</v>
      </c>
    </row>
    <row r="637" spans="1:6" ht="15.75">
      <c r="A637" s="143" t="s">
        <v>750</v>
      </c>
      <c r="B637" s="144" t="s">
        <v>970</v>
      </c>
      <c r="C637" s="145" t="s">
        <v>794</v>
      </c>
      <c r="D637" s="146">
        <v>64500</v>
      </c>
      <c r="E637" s="146">
        <v>61171.77</v>
      </c>
      <c r="F637" s="147">
        <f t="shared" si="9"/>
        <v>3328.2300000000032</v>
      </c>
    </row>
    <row r="638" spans="1:6" ht="31.5">
      <c r="A638" s="140" t="s">
        <v>180</v>
      </c>
      <c r="B638" s="134" t="s">
        <v>970</v>
      </c>
      <c r="C638" s="141" t="s">
        <v>1348</v>
      </c>
      <c r="D638" s="126">
        <v>64500</v>
      </c>
      <c r="E638" s="126">
        <v>61171.77</v>
      </c>
      <c r="F638" s="36">
        <f t="shared" si="9"/>
        <v>3328.2300000000032</v>
      </c>
    </row>
    <row r="639" spans="1:6" ht="31.5">
      <c r="A639" s="140" t="s">
        <v>15</v>
      </c>
      <c r="B639" s="134" t="s">
        <v>970</v>
      </c>
      <c r="C639" s="141" t="s">
        <v>1349</v>
      </c>
      <c r="D639" s="126">
        <v>64500</v>
      </c>
      <c r="E639" s="126">
        <v>61171.77</v>
      </c>
      <c r="F639" s="36">
        <f t="shared" si="9"/>
        <v>3328.2300000000032</v>
      </c>
    </row>
    <row r="640" spans="1:6" ht="15.75">
      <c r="A640" s="140" t="s">
        <v>1160</v>
      </c>
      <c r="B640" s="134" t="s">
        <v>970</v>
      </c>
      <c r="C640" s="141" t="s">
        <v>1349</v>
      </c>
      <c r="D640" s="126">
        <v>64500</v>
      </c>
      <c r="E640" s="126">
        <v>61171.77</v>
      </c>
      <c r="F640" s="36">
        <f t="shared" si="9"/>
        <v>3328.2300000000032</v>
      </c>
    </row>
    <row r="641" spans="1:6" ht="15.75">
      <c r="A641" s="143" t="s">
        <v>769</v>
      </c>
      <c r="B641" s="144" t="s">
        <v>970</v>
      </c>
      <c r="C641" s="145" t="s">
        <v>631</v>
      </c>
      <c r="D641" s="146">
        <v>1618401.79</v>
      </c>
      <c r="E641" s="146">
        <v>1393692.7</v>
      </c>
      <c r="F641" s="147">
        <f t="shared" si="9"/>
        <v>224709.09000000008</v>
      </c>
    </row>
    <row r="642" spans="1:6" ht="31.5">
      <c r="A642" s="140" t="s">
        <v>1245</v>
      </c>
      <c r="B642" s="134" t="s">
        <v>970</v>
      </c>
      <c r="C642" s="141" t="s">
        <v>819</v>
      </c>
      <c r="D642" s="126">
        <v>29800</v>
      </c>
      <c r="E642" s="126">
        <v>19800</v>
      </c>
      <c r="F642" s="36">
        <f t="shared" si="9"/>
        <v>10000</v>
      </c>
    </row>
    <row r="643" spans="1:6" ht="31.5">
      <c r="A643" s="140" t="s">
        <v>15</v>
      </c>
      <c r="B643" s="134" t="s">
        <v>970</v>
      </c>
      <c r="C643" s="141" t="s">
        <v>820</v>
      </c>
      <c r="D643" s="126">
        <v>29800</v>
      </c>
      <c r="E643" s="126">
        <v>19800</v>
      </c>
      <c r="F643" s="36">
        <f t="shared" si="9"/>
        <v>10000</v>
      </c>
    </row>
    <row r="644" spans="1:6" ht="15.75">
      <c r="A644" s="140" t="s">
        <v>1160</v>
      </c>
      <c r="B644" s="134" t="s">
        <v>970</v>
      </c>
      <c r="C644" s="141" t="s">
        <v>820</v>
      </c>
      <c r="D644" s="126">
        <v>29800</v>
      </c>
      <c r="E644" s="126">
        <v>19800</v>
      </c>
      <c r="F644" s="36">
        <f t="shared" si="9"/>
        <v>10000</v>
      </c>
    </row>
    <row r="645" spans="1:6" ht="63">
      <c r="A645" s="140" t="s">
        <v>1587</v>
      </c>
      <c r="B645" s="134" t="s">
        <v>970</v>
      </c>
      <c r="C645" s="141" t="s">
        <v>544</v>
      </c>
      <c r="D645" s="126">
        <v>210660.37</v>
      </c>
      <c r="E645" s="126">
        <v>206893.7</v>
      </c>
      <c r="F645" s="36">
        <f t="shared" si="9"/>
        <v>3766.6699999999837</v>
      </c>
    </row>
    <row r="646" spans="1:6" ht="31.5">
      <c r="A646" s="140" t="s">
        <v>15</v>
      </c>
      <c r="B646" s="134" t="s">
        <v>970</v>
      </c>
      <c r="C646" s="141" t="s">
        <v>367</v>
      </c>
      <c r="D646" s="126">
        <v>210660.37</v>
      </c>
      <c r="E646" s="126">
        <v>206893.7</v>
      </c>
      <c r="F646" s="36">
        <f t="shared" si="9"/>
        <v>3766.6699999999837</v>
      </c>
    </row>
    <row r="647" spans="1:6" ht="15.75">
      <c r="A647" s="140" t="s">
        <v>1160</v>
      </c>
      <c r="B647" s="134" t="s">
        <v>970</v>
      </c>
      <c r="C647" s="141" t="s">
        <v>367</v>
      </c>
      <c r="D647" s="126">
        <v>210660.37</v>
      </c>
      <c r="E647" s="126">
        <v>206893.7</v>
      </c>
      <c r="F647" s="36">
        <f t="shared" si="9"/>
        <v>3766.6699999999837</v>
      </c>
    </row>
    <row r="648" spans="1:6" ht="31.5">
      <c r="A648" s="140" t="s">
        <v>12</v>
      </c>
      <c r="B648" s="134" t="s">
        <v>970</v>
      </c>
      <c r="C648" s="141" t="s">
        <v>13</v>
      </c>
      <c r="D648" s="126">
        <v>61900</v>
      </c>
      <c r="E648" s="126">
        <v>61900</v>
      </c>
      <c r="F648" s="36">
        <f t="shared" si="9"/>
        <v>0</v>
      </c>
    </row>
    <row r="649" spans="1:6" ht="31.5">
      <c r="A649" s="140" t="s">
        <v>15</v>
      </c>
      <c r="B649" s="134" t="s">
        <v>970</v>
      </c>
      <c r="C649" s="141" t="s">
        <v>368</v>
      </c>
      <c r="D649" s="126">
        <v>61900</v>
      </c>
      <c r="E649" s="126">
        <v>61900</v>
      </c>
      <c r="F649" s="36">
        <f t="shared" ref="F649:F712" si="10">D649-E649</f>
        <v>0</v>
      </c>
    </row>
    <row r="650" spans="1:6" ht="15.75">
      <c r="A650" s="140" t="s">
        <v>1160</v>
      </c>
      <c r="B650" s="134" t="s">
        <v>970</v>
      </c>
      <c r="C650" s="141" t="s">
        <v>368</v>
      </c>
      <c r="D650" s="126">
        <v>61900</v>
      </c>
      <c r="E650" s="126">
        <v>61900</v>
      </c>
      <c r="F650" s="36">
        <f t="shared" si="10"/>
        <v>0</v>
      </c>
    </row>
    <row r="651" spans="1:6" ht="31.5">
      <c r="A651" s="140" t="s">
        <v>635</v>
      </c>
      <c r="B651" s="134" t="s">
        <v>970</v>
      </c>
      <c r="C651" s="141" t="s">
        <v>1616</v>
      </c>
      <c r="D651" s="126">
        <v>611099</v>
      </c>
      <c r="E651" s="126">
        <v>611099</v>
      </c>
      <c r="F651" s="36">
        <f t="shared" si="10"/>
        <v>0</v>
      </c>
    </row>
    <row r="652" spans="1:6" ht="31.5">
      <c r="A652" s="140" t="s">
        <v>15</v>
      </c>
      <c r="B652" s="134" t="s">
        <v>970</v>
      </c>
      <c r="C652" s="141" t="s">
        <v>369</v>
      </c>
      <c r="D652" s="126">
        <v>611099</v>
      </c>
      <c r="E652" s="126">
        <v>611099</v>
      </c>
      <c r="F652" s="36">
        <f t="shared" si="10"/>
        <v>0</v>
      </c>
    </row>
    <row r="653" spans="1:6" ht="15.75">
      <c r="A653" s="140" t="s">
        <v>1160</v>
      </c>
      <c r="B653" s="134" t="s">
        <v>970</v>
      </c>
      <c r="C653" s="141" t="s">
        <v>369</v>
      </c>
      <c r="D653" s="126">
        <v>611099</v>
      </c>
      <c r="E653" s="126">
        <v>611099</v>
      </c>
      <c r="F653" s="36">
        <f t="shared" si="10"/>
        <v>0</v>
      </c>
    </row>
    <row r="654" spans="1:6" ht="47.25">
      <c r="A654" s="140" t="s">
        <v>1246</v>
      </c>
      <c r="B654" s="134" t="s">
        <v>970</v>
      </c>
      <c r="C654" s="141" t="s">
        <v>821</v>
      </c>
      <c r="D654" s="126">
        <v>614815.18000000005</v>
      </c>
      <c r="E654" s="126">
        <v>430000</v>
      </c>
      <c r="F654" s="36">
        <f t="shared" si="10"/>
        <v>184815.18000000005</v>
      </c>
    </row>
    <row r="655" spans="1:6" ht="31.5">
      <c r="A655" s="140" t="s">
        <v>15</v>
      </c>
      <c r="B655" s="134" t="s">
        <v>970</v>
      </c>
      <c r="C655" s="141" t="s">
        <v>822</v>
      </c>
      <c r="D655" s="126">
        <v>184815.18</v>
      </c>
      <c r="E655" s="126">
        <v>0</v>
      </c>
      <c r="F655" s="36">
        <f t="shared" si="10"/>
        <v>184815.18</v>
      </c>
    </row>
    <row r="656" spans="1:6" ht="15.75">
      <c r="A656" s="140" t="s">
        <v>1160</v>
      </c>
      <c r="B656" s="134" t="s">
        <v>970</v>
      </c>
      <c r="C656" s="141" t="s">
        <v>822</v>
      </c>
      <c r="D656" s="126">
        <v>184815.18</v>
      </c>
      <c r="E656" s="126">
        <v>0</v>
      </c>
      <c r="F656" s="36">
        <f t="shared" si="10"/>
        <v>184815.18</v>
      </c>
    </row>
    <row r="657" spans="1:6" ht="15.75">
      <c r="A657" s="140" t="s">
        <v>16</v>
      </c>
      <c r="B657" s="134" t="s">
        <v>970</v>
      </c>
      <c r="C657" s="141" t="s">
        <v>1527</v>
      </c>
      <c r="D657" s="126">
        <v>430000</v>
      </c>
      <c r="E657" s="126">
        <v>430000</v>
      </c>
      <c r="F657" s="36">
        <f t="shared" si="10"/>
        <v>0</v>
      </c>
    </row>
    <row r="658" spans="1:6" ht="15.75">
      <c r="A658" s="140" t="s">
        <v>960</v>
      </c>
      <c r="B658" s="134" t="s">
        <v>970</v>
      </c>
      <c r="C658" s="141" t="s">
        <v>1527</v>
      </c>
      <c r="D658" s="126">
        <v>50000</v>
      </c>
      <c r="E658" s="126">
        <v>50000</v>
      </c>
      <c r="F658" s="36">
        <f t="shared" si="10"/>
        <v>0</v>
      </c>
    </row>
    <row r="659" spans="1:6" ht="15.75">
      <c r="A659" s="140" t="s">
        <v>856</v>
      </c>
      <c r="B659" s="134" t="s">
        <v>970</v>
      </c>
      <c r="C659" s="141" t="s">
        <v>1527</v>
      </c>
      <c r="D659" s="126">
        <v>380000</v>
      </c>
      <c r="E659" s="126">
        <v>380000</v>
      </c>
      <c r="F659" s="36">
        <f t="shared" si="10"/>
        <v>0</v>
      </c>
    </row>
    <row r="660" spans="1:6" ht="31.5">
      <c r="A660" s="140" t="s">
        <v>1322</v>
      </c>
      <c r="B660" s="134" t="s">
        <v>970</v>
      </c>
      <c r="C660" s="141" t="s">
        <v>1605</v>
      </c>
      <c r="D660" s="126">
        <v>90127.24</v>
      </c>
      <c r="E660" s="126">
        <v>64000</v>
      </c>
      <c r="F660" s="36">
        <f t="shared" si="10"/>
        <v>26127.240000000005</v>
      </c>
    </row>
    <row r="661" spans="1:6" ht="31.5">
      <c r="A661" s="140" t="s">
        <v>15</v>
      </c>
      <c r="B661" s="134" t="s">
        <v>970</v>
      </c>
      <c r="C661" s="141" t="s">
        <v>370</v>
      </c>
      <c r="D661" s="126">
        <v>90127.24</v>
      </c>
      <c r="E661" s="126">
        <v>64000</v>
      </c>
      <c r="F661" s="36">
        <f t="shared" si="10"/>
        <v>26127.240000000005</v>
      </c>
    </row>
    <row r="662" spans="1:6" ht="15.75">
      <c r="A662" s="140" t="s">
        <v>1160</v>
      </c>
      <c r="B662" s="134" t="s">
        <v>970</v>
      </c>
      <c r="C662" s="141" t="s">
        <v>370</v>
      </c>
      <c r="D662" s="126">
        <v>90127.24</v>
      </c>
      <c r="E662" s="126">
        <v>64000</v>
      </c>
      <c r="F662" s="36">
        <f t="shared" si="10"/>
        <v>26127.240000000005</v>
      </c>
    </row>
    <row r="663" spans="1:6" ht="15.75">
      <c r="A663" s="143" t="s">
        <v>1549</v>
      </c>
      <c r="B663" s="144" t="s">
        <v>970</v>
      </c>
      <c r="C663" s="145" t="s">
        <v>562</v>
      </c>
      <c r="D663" s="146">
        <v>348237766.31</v>
      </c>
      <c r="E663" s="146">
        <v>282135537.44999999</v>
      </c>
      <c r="F663" s="147">
        <f t="shared" si="10"/>
        <v>66102228.860000014</v>
      </c>
    </row>
    <row r="664" spans="1:6" ht="15.75">
      <c r="A664" s="143" t="s">
        <v>21</v>
      </c>
      <c r="B664" s="144" t="s">
        <v>970</v>
      </c>
      <c r="C664" s="145" t="s">
        <v>1438</v>
      </c>
      <c r="D664" s="146">
        <v>92571260.939999998</v>
      </c>
      <c r="E664" s="146">
        <v>36781767.68</v>
      </c>
      <c r="F664" s="147">
        <f t="shared" si="10"/>
        <v>55789493.259999998</v>
      </c>
    </row>
    <row r="665" spans="1:6" ht="31.5">
      <c r="A665" s="140" t="s">
        <v>363</v>
      </c>
      <c r="B665" s="134" t="s">
        <v>970</v>
      </c>
      <c r="C665" s="141" t="s">
        <v>1439</v>
      </c>
      <c r="D665" s="126">
        <v>5688568.3899999997</v>
      </c>
      <c r="E665" s="126">
        <v>5260731.8499999996</v>
      </c>
      <c r="F665" s="36">
        <f t="shared" si="10"/>
        <v>427836.54000000004</v>
      </c>
    </row>
    <row r="666" spans="1:6" ht="31.5">
      <c r="A666" s="140" t="s">
        <v>15</v>
      </c>
      <c r="B666" s="134" t="s">
        <v>970</v>
      </c>
      <c r="C666" s="141" t="s">
        <v>371</v>
      </c>
      <c r="D666" s="126">
        <v>5688204.0999999996</v>
      </c>
      <c r="E666" s="126">
        <v>5260367.5599999996</v>
      </c>
      <c r="F666" s="36">
        <f t="shared" si="10"/>
        <v>427836.54000000004</v>
      </c>
    </row>
    <row r="667" spans="1:6" ht="15.75">
      <c r="A667" s="140" t="s">
        <v>460</v>
      </c>
      <c r="B667" s="134" t="s">
        <v>970</v>
      </c>
      <c r="C667" s="141" t="s">
        <v>371</v>
      </c>
      <c r="D667" s="126">
        <v>5610423.0999999996</v>
      </c>
      <c r="E667" s="126">
        <v>5201222.96</v>
      </c>
      <c r="F667" s="36">
        <f t="shared" si="10"/>
        <v>409200.13999999966</v>
      </c>
    </row>
    <row r="668" spans="1:6" ht="15.75">
      <c r="A668" s="140" t="s">
        <v>1160</v>
      </c>
      <c r="B668" s="134" t="s">
        <v>970</v>
      </c>
      <c r="C668" s="141" t="s">
        <v>371</v>
      </c>
      <c r="D668" s="126">
        <v>77781</v>
      </c>
      <c r="E668" s="126">
        <v>59144.6</v>
      </c>
      <c r="F668" s="36">
        <f t="shared" si="10"/>
        <v>18636.400000000001</v>
      </c>
    </row>
    <row r="669" spans="1:6" ht="15.75">
      <c r="A669" s="140" t="s">
        <v>1071</v>
      </c>
      <c r="B669" s="134" t="s">
        <v>970</v>
      </c>
      <c r="C669" s="141" t="s">
        <v>412</v>
      </c>
      <c r="D669" s="126">
        <v>364.29</v>
      </c>
      <c r="E669" s="126">
        <v>364.29</v>
      </c>
      <c r="F669" s="36">
        <f t="shared" si="10"/>
        <v>0</v>
      </c>
    </row>
    <row r="670" spans="1:6" ht="15.75">
      <c r="A670" s="140" t="s">
        <v>457</v>
      </c>
      <c r="B670" s="134" t="s">
        <v>970</v>
      </c>
      <c r="C670" s="141" t="s">
        <v>412</v>
      </c>
      <c r="D670" s="126">
        <v>364.29</v>
      </c>
      <c r="E670" s="126">
        <v>364.29</v>
      </c>
      <c r="F670" s="36">
        <f t="shared" si="10"/>
        <v>0</v>
      </c>
    </row>
    <row r="671" spans="1:6" ht="47.25">
      <c r="A671" s="140" t="s">
        <v>853</v>
      </c>
      <c r="B671" s="134" t="s">
        <v>970</v>
      </c>
      <c r="C671" s="141" t="s">
        <v>1440</v>
      </c>
      <c r="D671" s="126">
        <v>1642360.18</v>
      </c>
      <c r="E671" s="126">
        <v>1557686.08</v>
      </c>
      <c r="F671" s="36">
        <f t="shared" si="10"/>
        <v>84674.09999999986</v>
      </c>
    </row>
    <row r="672" spans="1:6" ht="31.5">
      <c r="A672" s="140" t="s">
        <v>15</v>
      </c>
      <c r="B672" s="134" t="s">
        <v>970</v>
      </c>
      <c r="C672" s="141" t="s">
        <v>372</v>
      </c>
      <c r="D672" s="126">
        <v>1525121.84</v>
      </c>
      <c r="E672" s="126">
        <v>1440447.74</v>
      </c>
      <c r="F672" s="36">
        <f t="shared" si="10"/>
        <v>84674.100000000093</v>
      </c>
    </row>
    <row r="673" spans="1:6" ht="15.75">
      <c r="A673" s="140" t="s">
        <v>460</v>
      </c>
      <c r="B673" s="134" t="s">
        <v>970</v>
      </c>
      <c r="C673" s="141" t="s">
        <v>372</v>
      </c>
      <c r="D673" s="126">
        <v>1525121.84</v>
      </c>
      <c r="E673" s="126">
        <v>1440447.74</v>
      </c>
      <c r="F673" s="36">
        <f t="shared" si="10"/>
        <v>84674.100000000093</v>
      </c>
    </row>
    <row r="674" spans="1:6" ht="15.75">
      <c r="A674" s="140" t="s">
        <v>1071</v>
      </c>
      <c r="B674" s="134" t="s">
        <v>970</v>
      </c>
      <c r="C674" s="141" t="s">
        <v>812</v>
      </c>
      <c r="D674" s="126">
        <v>117238.34</v>
      </c>
      <c r="E674" s="126">
        <v>117238.34</v>
      </c>
      <c r="F674" s="36">
        <f t="shared" si="10"/>
        <v>0</v>
      </c>
    </row>
    <row r="675" spans="1:6" ht="15.75">
      <c r="A675" s="140" t="s">
        <v>457</v>
      </c>
      <c r="B675" s="134" t="s">
        <v>970</v>
      </c>
      <c r="C675" s="141" t="s">
        <v>812</v>
      </c>
      <c r="D675" s="126">
        <v>117238.34</v>
      </c>
      <c r="E675" s="126">
        <v>117238.34</v>
      </c>
      <c r="F675" s="36">
        <f t="shared" si="10"/>
        <v>0</v>
      </c>
    </row>
    <row r="676" spans="1:6" ht="31.5">
      <c r="A676" s="140" t="s">
        <v>530</v>
      </c>
      <c r="B676" s="134" t="s">
        <v>970</v>
      </c>
      <c r="C676" s="141" t="s">
        <v>1617</v>
      </c>
      <c r="D676" s="126">
        <v>3055921.8</v>
      </c>
      <c r="E676" s="126">
        <v>2733349.8</v>
      </c>
      <c r="F676" s="36">
        <f t="shared" si="10"/>
        <v>322572</v>
      </c>
    </row>
    <row r="677" spans="1:6" ht="31.5">
      <c r="A677" s="140" t="s">
        <v>15</v>
      </c>
      <c r="B677" s="134" t="s">
        <v>970</v>
      </c>
      <c r="C677" s="141" t="s">
        <v>373</v>
      </c>
      <c r="D677" s="126">
        <v>3052313.87</v>
      </c>
      <c r="E677" s="126">
        <v>2731676.95</v>
      </c>
      <c r="F677" s="36">
        <f t="shared" si="10"/>
        <v>320636.91999999993</v>
      </c>
    </row>
    <row r="678" spans="1:6" ht="15.75">
      <c r="A678" s="140" t="s">
        <v>459</v>
      </c>
      <c r="B678" s="134" t="s">
        <v>970</v>
      </c>
      <c r="C678" s="141" t="s">
        <v>373</v>
      </c>
      <c r="D678" s="126">
        <v>3043763.87</v>
      </c>
      <c r="E678" s="126">
        <v>2723801.95</v>
      </c>
      <c r="F678" s="36">
        <f t="shared" si="10"/>
        <v>319961.91999999993</v>
      </c>
    </row>
    <row r="679" spans="1:6" ht="15.75">
      <c r="A679" s="140" t="s">
        <v>458</v>
      </c>
      <c r="B679" s="134" t="s">
        <v>970</v>
      </c>
      <c r="C679" s="141" t="s">
        <v>373</v>
      </c>
      <c r="D679" s="126">
        <v>8550</v>
      </c>
      <c r="E679" s="126">
        <v>7875</v>
      </c>
      <c r="F679" s="36">
        <f t="shared" si="10"/>
        <v>675</v>
      </c>
    </row>
    <row r="680" spans="1:6" ht="15.75">
      <c r="A680" s="140" t="s">
        <v>1071</v>
      </c>
      <c r="B680" s="134" t="s">
        <v>970</v>
      </c>
      <c r="C680" s="141" t="s">
        <v>813</v>
      </c>
      <c r="D680" s="126">
        <v>3134.07</v>
      </c>
      <c r="E680" s="126">
        <v>1672.85</v>
      </c>
      <c r="F680" s="36">
        <f t="shared" si="10"/>
        <v>1461.2200000000003</v>
      </c>
    </row>
    <row r="681" spans="1:6" ht="15.75">
      <c r="A681" s="140" t="s">
        <v>457</v>
      </c>
      <c r="B681" s="134" t="s">
        <v>970</v>
      </c>
      <c r="C681" s="141" t="s">
        <v>813</v>
      </c>
      <c r="D681" s="126">
        <v>3134.07</v>
      </c>
      <c r="E681" s="126">
        <v>1672.85</v>
      </c>
      <c r="F681" s="36">
        <f t="shared" si="10"/>
        <v>1461.2200000000003</v>
      </c>
    </row>
    <row r="682" spans="1:6" ht="15.75">
      <c r="A682" s="140" t="s">
        <v>16</v>
      </c>
      <c r="B682" s="134" t="s">
        <v>970</v>
      </c>
      <c r="C682" s="141" t="s">
        <v>413</v>
      </c>
      <c r="D682" s="126">
        <v>473.86</v>
      </c>
      <c r="E682" s="126">
        <v>0</v>
      </c>
      <c r="F682" s="36">
        <f t="shared" si="10"/>
        <v>473.86</v>
      </c>
    </row>
    <row r="683" spans="1:6" ht="15.75">
      <c r="A683" s="140" t="s">
        <v>960</v>
      </c>
      <c r="B683" s="134" t="s">
        <v>970</v>
      </c>
      <c r="C683" s="141" t="s">
        <v>413</v>
      </c>
      <c r="D683" s="126">
        <v>473.86</v>
      </c>
      <c r="E683" s="126">
        <v>0</v>
      </c>
      <c r="F683" s="36">
        <f t="shared" si="10"/>
        <v>473.86</v>
      </c>
    </row>
    <row r="684" spans="1:6" ht="63">
      <c r="A684" s="140" t="s">
        <v>751</v>
      </c>
      <c r="B684" s="134" t="s">
        <v>970</v>
      </c>
      <c r="C684" s="141" t="s">
        <v>795</v>
      </c>
      <c r="D684" s="126">
        <v>1761500</v>
      </c>
      <c r="E684" s="126">
        <v>0</v>
      </c>
      <c r="F684" s="36">
        <f t="shared" si="10"/>
        <v>1761500</v>
      </c>
    </row>
    <row r="685" spans="1:6" ht="15.75">
      <c r="A685" s="140" t="s">
        <v>1558</v>
      </c>
      <c r="B685" s="134" t="s">
        <v>970</v>
      </c>
      <c r="C685" s="141" t="s">
        <v>796</v>
      </c>
      <c r="D685" s="126">
        <v>1695000</v>
      </c>
      <c r="E685" s="126">
        <v>0</v>
      </c>
      <c r="F685" s="36">
        <f t="shared" si="10"/>
        <v>1695000</v>
      </c>
    </row>
    <row r="686" spans="1:6" ht="15.75">
      <c r="A686" s="140" t="s">
        <v>106</v>
      </c>
      <c r="B686" s="134" t="s">
        <v>970</v>
      </c>
      <c r="C686" s="141" t="s">
        <v>796</v>
      </c>
      <c r="D686" s="126">
        <v>1695000</v>
      </c>
      <c r="E686" s="126">
        <v>0</v>
      </c>
      <c r="F686" s="36">
        <f t="shared" si="10"/>
        <v>1695000</v>
      </c>
    </row>
    <row r="687" spans="1:6" ht="15.75">
      <c r="A687" s="140" t="s">
        <v>16</v>
      </c>
      <c r="B687" s="134" t="s">
        <v>970</v>
      </c>
      <c r="C687" s="141" t="s">
        <v>797</v>
      </c>
      <c r="D687" s="126">
        <v>66500</v>
      </c>
      <c r="E687" s="126">
        <v>0</v>
      </c>
      <c r="F687" s="36">
        <f t="shared" si="10"/>
        <v>66500</v>
      </c>
    </row>
    <row r="688" spans="1:6" ht="15.75">
      <c r="A688" s="140" t="s">
        <v>250</v>
      </c>
      <c r="B688" s="134" t="s">
        <v>970</v>
      </c>
      <c r="C688" s="141" t="s">
        <v>797</v>
      </c>
      <c r="D688" s="126">
        <v>66500</v>
      </c>
      <c r="E688" s="126">
        <v>0</v>
      </c>
      <c r="F688" s="36">
        <f t="shared" si="10"/>
        <v>66500</v>
      </c>
    </row>
    <row r="689" spans="1:6" ht="15.75">
      <c r="A689" s="140" t="s">
        <v>994</v>
      </c>
      <c r="B689" s="134" t="s">
        <v>970</v>
      </c>
      <c r="C689" s="141" t="s">
        <v>995</v>
      </c>
      <c r="D689" s="126">
        <v>1187561.5900000001</v>
      </c>
      <c r="E689" s="126">
        <v>1132410.1599999999</v>
      </c>
      <c r="F689" s="36">
        <f t="shared" si="10"/>
        <v>55151.430000000168</v>
      </c>
    </row>
    <row r="690" spans="1:6" ht="31.5">
      <c r="A690" s="140" t="s">
        <v>15</v>
      </c>
      <c r="B690" s="134" t="s">
        <v>970</v>
      </c>
      <c r="C690" s="141" t="s">
        <v>996</v>
      </c>
      <c r="D690" s="126">
        <v>1187561.5900000001</v>
      </c>
      <c r="E690" s="126">
        <v>1132410.1599999999</v>
      </c>
      <c r="F690" s="36">
        <f t="shared" si="10"/>
        <v>55151.430000000168</v>
      </c>
    </row>
    <row r="691" spans="1:6" ht="15.75">
      <c r="A691" s="140" t="s">
        <v>1160</v>
      </c>
      <c r="B691" s="134" t="s">
        <v>970</v>
      </c>
      <c r="C691" s="141" t="s">
        <v>996</v>
      </c>
      <c r="D691" s="126">
        <v>1187561.5900000001</v>
      </c>
      <c r="E691" s="126">
        <v>1132410.1599999999</v>
      </c>
      <c r="F691" s="36">
        <f t="shared" si="10"/>
        <v>55151.430000000168</v>
      </c>
    </row>
    <row r="692" spans="1:6" ht="31.5">
      <c r="A692" s="140" t="s">
        <v>1247</v>
      </c>
      <c r="B692" s="134" t="s">
        <v>970</v>
      </c>
      <c r="C692" s="141" t="s">
        <v>823</v>
      </c>
      <c r="D692" s="126">
        <v>17305000</v>
      </c>
      <c r="E692" s="126">
        <v>0</v>
      </c>
      <c r="F692" s="36">
        <f t="shared" si="10"/>
        <v>17305000</v>
      </c>
    </row>
    <row r="693" spans="1:6" ht="15.75">
      <c r="A693" s="140" t="s">
        <v>1558</v>
      </c>
      <c r="B693" s="134" t="s">
        <v>970</v>
      </c>
      <c r="C693" s="141" t="s">
        <v>824</v>
      </c>
      <c r="D693" s="126">
        <v>17305000</v>
      </c>
      <c r="E693" s="126">
        <v>0</v>
      </c>
      <c r="F693" s="36">
        <f t="shared" si="10"/>
        <v>17305000</v>
      </c>
    </row>
    <row r="694" spans="1:6" ht="15.75">
      <c r="A694" s="140" t="s">
        <v>106</v>
      </c>
      <c r="B694" s="134" t="s">
        <v>970</v>
      </c>
      <c r="C694" s="141" t="s">
        <v>824</v>
      </c>
      <c r="D694" s="126">
        <v>17305000</v>
      </c>
      <c r="E694" s="126">
        <v>0</v>
      </c>
      <c r="F694" s="36">
        <f t="shared" si="10"/>
        <v>17305000</v>
      </c>
    </row>
    <row r="695" spans="1:6" ht="15.75">
      <c r="A695" s="140" t="s">
        <v>1437</v>
      </c>
      <c r="B695" s="134" t="s">
        <v>970</v>
      </c>
      <c r="C695" s="141" t="s">
        <v>962</v>
      </c>
      <c r="D695" s="126">
        <v>175948</v>
      </c>
      <c r="E695" s="126">
        <v>175948</v>
      </c>
      <c r="F695" s="36">
        <f t="shared" si="10"/>
        <v>0</v>
      </c>
    </row>
    <row r="696" spans="1:6" ht="31.5">
      <c r="A696" s="140" t="s">
        <v>15</v>
      </c>
      <c r="B696" s="134" t="s">
        <v>970</v>
      </c>
      <c r="C696" s="141" t="s">
        <v>374</v>
      </c>
      <c r="D696" s="126">
        <v>175948</v>
      </c>
      <c r="E696" s="126">
        <v>175948</v>
      </c>
      <c r="F696" s="36">
        <f t="shared" si="10"/>
        <v>0</v>
      </c>
    </row>
    <row r="697" spans="1:6" ht="15.75">
      <c r="A697" s="140" t="s">
        <v>1160</v>
      </c>
      <c r="B697" s="134" t="s">
        <v>970</v>
      </c>
      <c r="C697" s="141" t="s">
        <v>374</v>
      </c>
      <c r="D697" s="126">
        <v>175948</v>
      </c>
      <c r="E697" s="126">
        <v>175948</v>
      </c>
      <c r="F697" s="36">
        <f t="shared" si="10"/>
        <v>0</v>
      </c>
    </row>
    <row r="698" spans="1:6" ht="15.75">
      <c r="A698" s="140" t="s">
        <v>1437</v>
      </c>
      <c r="B698" s="134" t="s">
        <v>970</v>
      </c>
      <c r="C698" s="141" t="s">
        <v>38</v>
      </c>
      <c r="D698" s="126">
        <v>981632.6</v>
      </c>
      <c r="E698" s="126">
        <v>923020.83</v>
      </c>
      <c r="F698" s="36">
        <f t="shared" si="10"/>
        <v>58611.770000000019</v>
      </c>
    </row>
    <row r="699" spans="1:6" ht="15.75">
      <c r="A699" s="140" t="s">
        <v>1558</v>
      </c>
      <c r="B699" s="134" t="s">
        <v>970</v>
      </c>
      <c r="C699" s="141" t="s">
        <v>39</v>
      </c>
      <c r="D699" s="126">
        <v>981632.6</v>
      </c>
      <c r="E699" s="126">
        <v>923020.83</v>
      </c>
      <c r="F699" s="36">
        <f t="shared" si="10"/>
        <v>58611.770000000019</v>
      </c>
    </row>
    <row r="700" spans="1:6" ht="15.75">
      <c r="A700" s="140" t="s">
        <v>106</v>
      </c>
      <c r="B700" s="134" t="s">
        <v>970</v>
      </c>
      <c r="C700" s="141" t="s">
        <v>39</v>
      </c>
      <c r="D700" s="126">
        <v>981632.6</v>
      </c>
      <c r="E700" s="126">
        <v>923020.83</v>
      </c>
      <c r="F700" s="36">
        <f t="shared" si="10"/>
        <v>58611.770000000019</v>
      </c>
    </row>
    <row r="701" spans="1:6" ht="47.25">
      <c r="A701" s="140" t="s">
        <v>5</v>
      </c>
      <c r="B701" s="134" t="s">
        <v>970</v>
      </c>
      <c r="C701" s="141" t="s">
        <v>963</v>
      </c>
      <c r="D701" s="126">
        <v>55365636.939999998</v>
      </c>
      <c r="E701" s="126">
        <v>23077615.780000001</v>
      </c>
      <c r="F701" s="36">
        <f t="shared" si="10"/>
        <v>32288021.159999996</v>
      </c>
    </row>
    <row r="702" spans="1:6" ht="15.75">
      <c r="A702" s="140" t="s">
        <v>1558</v>
      </c>
      <c r="B702" s="134" t="s">
        <v>970</v>
      </c>
      <c r="C702" s="141" t="s">
        <v>1528</v>
      </c>
      <c r="D702" s="126">
        <v>52867697.490000002</v>
      </c>
      <c r="E702" s="126">
        <v>22468880.550000001</v>
      </c>
      <c r="F702" s="36">
        <f t="shared" si="10"/>
        <v>30398816.940000001</v>
      </c>
    </row>
    <row r="703" spans="1:6" ht="15.75">
      <c r="A703" s="140" t="s">
        <v>106</v>
      </c>
      <c r="B703" s="134" t="s">
        <v>970</v>
      </c>
      <c r="C703" s="141" t="s">
        <v>1528</v>
      </c>
      <c r="D703" s="126">
        <v>52867697.490000002</v>
      </c>
      <c r="E703" s="126">
        <v>22468880.550000001</v>
      </c>
      <c r="F703" s="36">
        <f t="shared" si="10"/>
        <v>30398816.940000001</v>
      </c>
    </row>
    <row r="704" spans="1:6" ht="49.5" customHeight="1">
      <c r="A704" s="140" t="s">
        <v>16</v>
      </c>
      <c r="B704" s="134" t="s">
        <v>970</v>
      </c>
      <c r="C704" s="141" t="s">
        <v>375</v>
      </c>
      <c r="D704" s="126">
        <v>2497939.4500000002</v>
      </c>
      <c r="E704" s="126">
        <v>608735.23</v>
      </c>
      <c r="F704" s="36">
        <f t="shared" si="10"/>
        <v>1889204.2200000002</v>
      </c>
    </row>
    <row r="705" spans="1:6" ht="15.75">
      <c r="A705" s="140" t="s">
        <v>250</v>
      </c>
      <c r="B705" s="134" t="s">
        <v>970</v>
      </c>
      <c r="C705" s="141" t="s">
        <v>375</v>
      </c>
      <c r="D705" s="126">
        <v>2497939.4500000002</v>
      </c>
      <c r="E705" s="126">
        <v>608735.23</v>
      </c>
      <c r="F705" s="36">
        <f t="shared" si="10"/>
        <v>1889204.2200000002</v>
      </c>
    </row>
    <row r="706" spans="1:6" ht="31.5">
      <c r="A706" s="140" t="s">
        <v>389</v>
      </c>
      <c r="B706" s="134" t="s">
        <v>970</v>
      </c>
      <c r="C706" s="141" t="s">
        <v>964</v>
      </c>
      <c r="D706" s="126">
        <v>1534700.92</v>
      </c>
      <c r="E706" s="126">
        <v>1488878.44</v>
      </c>
      <c r="F706" s="36">
        <f t="shared" si="10"/>
        <v>45822.479999999981</v>
      </c>
    </row>
    <row r="707" spans="1:6" ht="15.75">
      <c r="A707" s="140" t="s">
        <v>1558</v>
      </c>
      <c r="B707" s="134" t="s">
        <v>970</v>
      </c>
      <c r="C707" s="141" t="s">
        <v>428</v>
      </c>
      <c r="D707" s="126">
        <v>1490378.74</v>
      </c>
      <c r="E707" s="126">
        <v>1449605.2</v>
      </c>
      <c r="F707" s="36">
        <f t="shared" si="10"/>
        <v>40773.540000000037</v>
      </c>
    </row>
    <row r="708" spans="1:6" ht="15.75">
      <c r="A708" s="140" t="s">
        <v>106</v>
      </c>
      <c r="B708" s="134" t="s">
        <v>970</v>
      </c>
      <c r="C708" s="141" t="s">
        <v>428</v>
      </c>
      <c r="D708" s="126">
        <v>1490378.74</v>
      </c>
      <c r="E708" s="126">
        <v>1449605.2</v>
      </c>
      <c r="F708" s="36">
        <f t="shared" si="10"/>
        <v>40773.540000000037</v>
      </c>
    </row>
    <row r="709" spans="1:6" ht="15.75">
      <c r="A709" s="140" t="s">
        <v>16</v>
      </c>
      <c r="B709" s="134" t="s">
        <v>970</v>
      </c>
      <c r="C709" s="141" t="s">
        <v>376</v>
      </c>
      <c r="D709" s="126">
        <v>44322.18</v>
      </c>
      <c r="E709" s="126">
        <v>39273.24</v>
      </c>
      <c r="F709" s="36">
        <f t="shared" si="10"/>
        <v>5048.9400000000023</v>
      </c>
    </row>
    <row r="710" spans="1:6" ht="15.75">
      <c r="A710" s="140" t="s">
        <v>250</v>
      </c>
      <c r="B710" s="134" t="s">
        <v>970</v>
      </c>
      <c r="C710" s="141" t="s">
        <v>376</v>
      </c>
      <c r="D710" s="126">
        <v>44322.18</v>
      </c>
      <c r="E710" s="126">
        <v>39273.24</v>
      </c>
      <c r="F710" s="36">
        <f t="shared" si="10"/>
        <v>5048.9400000000023</v>
      </c>
    </row>
    <row r="711" spans="1:6" ht="31.5">
      <c r="A711" s="140" t="s">
        <v>390</v>
      </c>
      <c r="B711" s="134" t="s">
        <v>970</v>
      </c>
      <c r="C711" s="141" t="s">
        <v>913</v>
      </c>
      <c r="D711" s="126">
        <v>3687858.13</v>
      </c>
      <c r="E711" s="126">
        <v>247554.35</v>
      </c>
      <c r="F711" s="36">
        <f t="shared" si="10"/>
        <v>3440303.78</v>
      </c>
    </row>
    <row r="712" spans="1:6" ht="15.75">
      <c r="A712" s="140" t="s">
        <v>1558</v>
      </c>
      <c r="B712" s="134" t="s">
        <v>970</v>
      </c>
      <c r="C712" s="141" t="s">
        <v>429</v>
      </c>
      <c r="D712" s="126">
        <v>247804.42</v>
      </c>
      <c r="E712" s="126">
        <v>241008.82</v>
      </c>
      <c r="F712" s="36">
        <f t="shared" si="10"/>
        <v>6795.6000000000058</v>
      </c>
    </row>
    <row r="713" spans="1:6" ht="15.75">
      <c r="A713" s="140" t="s">
        <v>106</v>
      </c>
      <c r="B713" s="134" t="s">
        <v>970</v>
      </c>
      <c r="C713" s="141" t="s">
        <v>429</v>
      </c>
      <c r="D713" s="126">
        <v>247804.42</v>
      </c>
      <c r="E713" s="126">
        <v>241008.82</v>
      </c>
      <c r="F713" s="36">
        <f t="shared" ref="F713:F776" si="11">D713-E713</f>
        <v>6795.6000000000058</v>
      </c>
    </row>
    <row r="714" spans="1:6" ht="15.75">
      <c r="A714" s="140" t="s">
        <v>16</v>
      </c>
      <c r="B714" s="134" t="s">
        <v>970</v>
      </c>
      <c r="C714" s="141" t="s">
        <v>125</v>
      </c>
      <c r="D714" s="126">
        <v>3440053.71</v>
      </c>
      <c r="E714" s="126">
        <v>6545.53</v>
      </c>
      <c r="F714" s="36">
        <f t="shared" si="11"/>
        <v>3433508.18</v>
      </c>
    </row>
    <row r="715" spans="1:6" ht="15.75">
      <c r="A715" s="140" t="s">
        <v>250</v>
      </c>
      <c r="B715" s="134" t="s">
        <v>970</v>
      </c>
      <c r="C715" s="141" t="s">
        <v>125</v>
      </c>
      <c r="D715" s="126">
        <v>3440053.71</v>
      </c>
      <c r="E715" s="126">
        <v>6545.53</v>
      </c>
      <c r="F715" s="36">
        <f t="shared" si="11"/>
        <v>3433508.18</v>
      </c>
    </row>
    <row r="716" spans="1:6" ht="15.75">
      <c r="A716" s="140" t="s">
        <v>1064</v>
      </c>
      <c r="B716" s="134" t="s">
        <v>970</v>
      </c>
      <c r="C716" s="141" t="s">
        <v>825</v>
      </c>
      <c r="D716" s="126">
        <v>184572.39</v>
      </c>
      <c r="E716" s="126">
        <v>184572.39</v>
      </c>
      <c r="F716" s="36">
        <f t="shared" si="11"/>
        <v>0</v>
      </c>
    </row>
    <row r="717" spans="1:6" ht="31.5">
      <c r="A717" s="140" t="s">
        <v>15</v>
      </c>
      <c r="B717" s="134" t="s">
        <v>970</v>
      </c>
      <c r="C717" s="141" t="s">
        <v>826</v>
      </c>
      <c r="D717" s="126">
        <v>184572.39</v>
      </c>
      <c r="E717" s="126">
        <v>184572.39</v>
      </c>
      <c r="F717" s="36">
        <f t="shared" si="11"/>
        <v>0</v>
      </c>
    </row>
    <row r="718" spans="1:6" ht="15.75">
      <c r="A718" s="140" t="s">
        <v>460</v>
      </c>
      <c r="B718" s="134" t="s">
        <v>970</v>
      </c>
      <c r="C718" s="141" t="s">
        <v>826</v>
      </c>
      <c r="D718" s="126">
        <v>184572.39</v>
      </c>
      <c r="E718" s="126">
        <v>184572.39</v>
      </c>
      <c r="F718" s="36">
        <f t="shared" si="11"/>
        <v>0</v>
      </c>
    </row>
    <row r="719" spans="1:6" ht="15.75">
      <c r="A719" s="143" t="s">
        <v>712</v>
      </c>
      <c r="B719" s="144" t="s">
        <v>970</v>
      </c>
      <c r="C719" s="145" t="s">
        <v>1441</v>
      </c>
      <c r="D719" s="146">
        <v>255666505.37</v>
      </c>
      <c r="E719" s="146">
        <v>245353769.77000001</v>
      </c>
      <c r="F719" s="147">
        <f t="shared" si="11"/>
        <v>10312735.599999994</v>
      </c>
    </row>
    <row r="720" spans="1:6" ht="31.5">
      <c r="A720" s="140" t="s">
        <v>1588</v>
      </c>
      <c r="B720" s="134" t="s">
        <v>970</v>
      </c>
      <c r="C720" s="141" t="s">
        <v>545</v>
      </c>
      <c r="D720" s="126">
        <v>7298004.04</v>
      </c>
      <c r="E720" s="126">
        <v>7298004.04</v>
      </c>
      <c r="F720" s="36">
        <f t="shared" si="11"/>
        <v>0</v>
      </c>
    </row>
    <row r="721" spans="1:6" ht="31.5">
      <c r="A721" s="140" t="s">
        <v>15</v>
      </c>
      <c r="B721" s="134" t="s">
        <v>970</v>
      </c>
      <c r="C721" s="141" t="s">
        <v>126</v>
      </c>
      <c r="D721" s="126">
        <v>7298004.04</v>
      </c>
      <c r="E721" s="126">
        <v>7298004.04</v>
      </c>
      <c r="F721" s="36">
        <f t="shared" si="11"/>
        <v>0</v>
      </c>
    </row>
    <row r="722" spans="1:6" ht="15.75">
      <c r="A722" s="140" t="s">
        <v>460</v>
      </c>
      <c r="B722" s="134" t="s">
        <v>970</v>
      </c>
      <c r="C722" s="141" t="s">
        <v>126</v>
      </c>
      <c r="D722" s="126">
        <v>7298004.04</v>
      </c>
      <c r="E722" s="126">
        <v>7298004.04</v>
      </c>
      <c r="F722" s="36">
        <f t="shared" si="11"/>
        <v>0</v>
      </c>
    </row>
    <row r="723" spans="1:6" ht="31.5">
      <c r="A723" s="140" t="s">
        <v>530</v>
      </c>
      <c r="B723" s="134" t="s">
        <v>970</v>
      </c>
      <c r="C723" s="141" t="s">
        <v>827</v>
      </c>
      <c r="D723" s="126">
        <v>3823667.65</v>
      </c>
      <c r="E723" s="126">
        <v>3823667.65</v>
      </c>
      <c r="F723" s="36">
        <f t="shared" si="11"/>
        <v>0</v>
      </c>
    </row>
    <row r="724" spans="1:6" ht="31.5">
      <c r="A724" s="140" t="s">
        <v>15</v>
      </c>
      <c r="B724" s="134" t="s">
        <v>970</v>
      </c>
      <c r="C724" s="141" t="s">
        <v>828</v>
      </c>
      <c r="D724" s="126">
        <v>3823667.65</v>
      </c>
      <c r="E724" s="126">
        <v>3823667.65</v>
      </c>
      <c r="F724" s="36">
        <f t="shared" si="11"/>
        <v>0</v>
      </c>
    </row>
    <row r="725" spans="1:6" ht="15.75">
      <c r="A725" s="140" t="s">
        <v>460</v>
      </c>
      <c r="B725" s="134" t="s">
        <v>970</v>
      </c>
      <c r="C725" s="141" t="s">
        <v>828</v>
      </c>
      <c r="D725" s="126">
        <v>3823667.65</v>
      </c>
      <c r="E725" s="126">
        <v>3823667.65</v>
      </c>
      <c r="F725" s="36">
        <f t="shared" si="11"/>
        <v>0</v>
      </c>
    </row>
    <row r="726" spans="1:6" ht="31.5">
      <c r="A726" s="140" t="s">
        <v>1146</v>
      </c>
      <c r="B726" s="134" t="s">
        <v>970</v>
      </c>
      <c r="C726" s="141" t="s">
        <v>66</v>
      </c>
      <c r="D726" s="126">
        <v>563000</v>
      </c>
      <c r="E726" s="126">
        <v>563000</v>
      </c>
      <c r="F726" s="36">
        <f t="shared" si="11"/>
        <v>0</v>
      </c>
    </row>
    <row r="727" spans="1:6" ht="31.5">
      <c r="A727" s="140" t="s">
        <v>15</v>
      </c>
      <c r="B727" s="134" t="s">
        <v>970</v>
      </c>
      <c r="C727" s="141" t="s">
        <v>127</v>
      </c>
      <c r="D727" s="126">
        <v>563000</v>
      </c>
      <c r="E727" s="126">
        <v>563000</v>
      </c>
      <c r="F727" s="36">
        <f t="shared" si="11"/>
        <v>0</v>
      </c>
    </row>
    <row r="728" spans="1:6" ht="15.75">
      <c r="A728" s="140" t="s">
        <v>1160</v>
      </c>
      <c r="B728" s="134" t="s">
        <v>970</v>
      </c>
      <c r="C728" s="141" t="s">
        <v>127</v>
      </c>
      <c r="D728" s="126">
        <v>563000</v>
      </c>
      <c r="E728" s="126">
        <v>563000</v>
      </c>
      <c r="F728" s="36">
        <f t="shared" si="11"/>
        <v>0</v>
      </c>
    </row>
    <row r="729" spans="1:6" ht="31.5">
      <c r="A729" s="140" t="s">
        <v>152</v>
      </c>
      <c r="B729" s="134" t="s">
        <v>970</v>
      </c>
      <c r="C729" s="141" t="s">
        <v>1100</v>
      </c>
      <c r="D729" s="126">
        <v>9657784.5</v>
      </c>
      <c r="E729" s="126">
        <v>9657784.5</v>
      </c>
      <c r="F729" s="36">
        <f t="shared" si="11"/>
        <v>0</v>
      </c>
    </row>
    <row r="730" spans="1:6" ht="31.5">
      <c r="A730" s="140" t="s">
        <v>15</v>
      </c>
      <c r="B730" s="134" t="s">
        <v>970</v>
      </c>
      <c r="C730" s="141" t="s">
        <v>1101</v>
      </c>
      <c r="D730" s="126">
        <v>9657784.5</v>
      </c>
      <c r="E730" s="126">
        <v>9657784.5</v>
      </c>
      <c r="F730" s="36">
        <f t="shared" si="11"/>
        <v>0</v>
      </c>
    </row>
    <row r="731" spans="1:6" ht="15.75">
      <c r="A731" s="140" t="s">
        <v>460</v>
      </c>
      <c r="B731" s="134" t="s">
        <v>970</v>
      </c>
      <c r="C731" s="141" t="s">
        <v>1101</v>
      </c>
      <c r="D731" s="126">
        <v>9657784.5</v>
      </c>
      <c r="E731" s="126">
        <v>9657784.5</v>
      </c>
      <c r="F731" s="36">
        <f t="shared" si="11"/>
        <v>0</v>
      </c>
    </row>
    <row r="732" spans="1:6" ht="31.5">
      <c r="A732" s="140" t="s">
        <v>857</v>
      </c>
      <c r="B732" s="134" t="s">
        <v>970</v>
      </c>
      <c r="C732" s="141" t="s">
        <v>430</v>
      </c>
      <c r="D732" s="126">
        <v>4900000</v>
      </c>
      <c r="E732" s="126">
        <v>4900000</v>
      </c>
      <c r="F732" s="36">
        <f t="shared" si="11"/>
        <v>0</v>
      </c>
    </row>
    <row r="733" spans="1:6" ht="31.5">
      <c r="A733" s="140" t="s">
        <v>15</v>
      </c>
      <c r="B733" s="134" t="s">
        <v>970</v>
      </c>
      <c r="C733" s="141" t="s">
        <v>431</v>
      </c>
      <c r="D733" s="126">
        <v>4900000</v>
      </c>
      <c r="E733" s="126">
        <v>4900000</v>
      </c>
      <c r="F733" s="36">
        <f t="shared" si="11"/>
        <v>0</v>
      </c>
    </row>
    <row r="734" spans="1:6" ht="15.75">
      <c r="A734" s="140" t="s">
        <v>460</v>
      </c>
      <c r="B734" s="134" t="s">
        <v>970</v>
      </c>
      <c r="C734" s="141" t="s">
        <v>431</v>
      </c>
      <c r="D734" s="126">
        <v>4172222.65</v>
      </c>
      <c r="E734" s="126">
        <v>4172222.65</v>
      </c>
      <c r="F734" s="36">
        <f t="shared" si="11"/>
        <v>0</v>
      </c>
    </row>
    <row r="735" spans="1:6" ht="15.75">
      <c r="A735" s="140" t="s">
        <v>1160</v>
      </c>
      <c r="B735" s="134" t="s">
        <v>970</v>
      </c>
      <c r="C735" s="141" t="s">
        <v>431</v>
      </c>
      <c r="D735" s="126">
        <v>727777.35</v>
      </c>
      <c r="E735" s="126">
        <v>727777.35</v>
      </c>
      <c r="F735" s="36">
        <f t="shared" si="11"/>
        <v>0</v>
      </c>
    </row>
    <row r="736" spans="1:6" ht="31.5">
      <c r="A736" s="140" t="s">
        <v>951</v>
      </c>
      <c r="B736" s="134" t="s">
        <v>970</v>
      </c>
      <c r="C736" s="141" t="s">
        <v>699</v>
      </c>
      <c r="D736" s="126">
        <v>199555993.38</v>
      </c>
      <c r="E736" s="126">
        <v>189243257.78</v>
      </c>
      <c r="F736" s="36">
        <f t="shared" si="11"/>
        <v>10312735.599999994</v>
      </c>
    </row>
    <row r="737" spans="1:6" ht="15.75">
      <c r="A737" s="140" t="s">
        <v>17</v>
      </c>
      <c r="B737" s="134" t="s">
        <v>970</v>
      </c>
      <c r="C737" s="141" t="s">
        <v>700</v>
      </c>
      <c r="D737" s="126">
        <v>98426938.120000005</v>
      </c>
      <c r="E737" s="126">
        <v>98365374.200000003</v>
      </c>
      <c r="F737" s="36">
        <f t="shared" si="11"/>
        <v>61563.920000001788</v>
      </c>
    </row>
    <row r="738" spans="1:6" ht="15.75">
      <c r="A738" s="140" t="s">
        <v>1156</v>
      </c>
      <c r="B738" s="134" t="s">
        <v>970</v>
      </c>
      <c r="C738" s="141" t="s">
        <v>700</v>
      </c>
      <c r="D738" s="126">
        <v>75382910.209999993</v>
      </c>
      <c r="E738" s="126">
        <v>75382910.209999993</v>
      </c>
      <c r="F738" s="36">
        <f t="shared" si="11"/>
        <v>0</v>
      </c>
    </row>
    <row r="739" spans="1:6" ht="15.75">
      <c r="A739" s="140" t="s">
        <v>1157</v>
      </c>
      <c r="B739" s="134" t="s">
        <v>970</v>
      </c>
      <c r="C739" s="141" t="s">
        <v>700</v>
      </c>
      <c r="D739" s="126">
        <v>22705161.27</v>
      </c>
      <c r="E739" s="126">
        <v>22647780.550000001</v>
      </c>
      <c r="F739" s="36">
        <f t="shared" si="11"/>
        <v>57380.719999998808</v>
      </c>
    </row>
    <row r="740" spans="1:6" ht="15.75">
      <c r="A740" s="140" t="s">
        <v>1160</v>
      </c>
      <c r="B740" s="134" t="s">
        <v>970</v>
      </c>
      <c r="C740" s="141" t="s">
        <v>700</v>
      </c>
      <c r="D740" s="126">
        <v>999</v>
      </c>
      <c r="E740" s="126">
        <v>999</v>
      </c>
      <c r="F740" s="36">
        <f t="shared" si="11"/>
        <v>0</v>
      </c>
    </row>
    <row r="741" spans="1:6" ht="31.5">
      <c r="A741" s="140" t="s">
        <v>1158</v>
      </c>
      <c r="B741" s="134" t="s">
        <v>970</v>
      </c>
      <c r="C741" s="141" t="s">
        <v>700</v>
      </c>
      <c r="D741" s="126">
        <v>337867.64</v>
      </c>
      <c r="E741" s="126">
        <v>333684.44</v>
      </c>
      <c r="F741" s="36">
        <f t="shared" si="11"/>
        <v>4183.2000000000116</v>
      </c>
    </row>
    <row r="742" spans="1:6" ht="31.5">
      <c r="A742" s="140" t="s">
        <v>15</v>
      </c>
      <c r="B742" s="134" t="s">
        <v>970</v>
      </c>
      <c r="C742" s="141" t="s">
        <v>701</v>
      </c>
      <c r="D742" s="126">
        <v>80786787.079999998</v>
      </c>
      <c r="E742" s="126">
        <v>70656180.739999995</v>
      </c>
      <c r="F742" s="36">
        <f t="shared" si="11"/>
        <v>10130606.340000004</v>
      </c>
    </row>
    <row r="743" spans="1:6" ht="15.75">
      <c r="A743" s="140" t="s">
        <v>456</v>
      </c>
      <c r="B743" s="134" t="s">
        <v>970</v>
      </c>
      <c r="C743" s="141" t="s">
        <v>701</v>
      </c>
      <c r="D743" s="126">
        <v>255964.31</v>
      </c>
      <c r="E743" s="126">
        <v>251030.61</v>
      </c>
      <c r="F743" s="36">
        <f t="shared" si="11"/>
        <v>4933.7000000000116</v>
      </c>
    </row>
    <row r="744" spans="1:6" ht="15.75">
      <c r="A744" s="140" t="s">
        <v>1222</v>
      </c>
      <c r="B744" s="134" t="s">
        <v>970</v>
      </c>
      <c r="C744" s="141" t="s">
        <v>701</v>
      </c>
      <c r="D744" s="126">
        <v>749599</v>
      </c>
      <c r="E744" s="126">
        <v>749526.5</v>
      </c>
      <c r="F744" s="36">
        <f t="shared" si="11"/>
        <v>72.5</v>
      </c>
    </row>
    <row r="745" spans="1:6" ht="15.75">
      <c r="A745" s="140" t="s">
        <v>459</v>
      </c>
      <c r="B745" s="134" t="s">
        <v>970</v>
      </c>
      <c r="C745" s="141" t="s">
        <v>701</v>
      </c>
      <c r="D745" s="126">
        <v>55874837.18</v>
      </c>
      <c r="E745" s="126">
        <v>46004338.159999996</v>
      </c>
      <c r="F745" s="36">
        <f t="shared" si="11"/>
        <v>9870499.0200000033</v>
      </c>
    </row>
    <row r="746" spans="1:6" ht="15.75">
      <c r="A746" s="140" t="s">
        <v>460</v>
      </c>
      <c r="B746" s="134" t="s">
        <v>970</v>
      </c>
      <c r="C746" s="141" t="s">
        <v>701</v>
      </c>
      <c r="D746" s="126">
        <v>2000873.96</v>
      </c>
      <c r="E746" s="126">
        <v>1937541.7</v>
      </c>
      <c r="F746" s="36">
        <f t="shared" si="11"/>
        <v>63332.260000000009</v>
      </c>
    </row>
    <row r="747" spans="1:6" ht="15.75">
      <c r="A747" s="140" t="s">
        <v>1160</v>
      </c>
      <c r="B747" s="134" t="s">
        <v>970</v>
      </c>
      <c r="C747" s="141" t="s">
        <v>701</v>
      </c>
      <c r="D747" s="126">
        <v>6523941.0800000001</v>
      </c>
      <c r="E747" s="126">
        <v>6379252.4100000001</v>
      </c>
      <c r="F747" s="36">
        <f t="shared" si="11"/>
        <v>144688.66999999993</v>
      </c>
    </row>
    <row r="748" spans="1:6" ht="15.75">
      <c r="A748" s="140" t="s">
        <v>957</v>
      </c>
      <c r="B748" s="134" t="s">
        <v>970</v>
      </c>
      <c r="C748" s="141" t="s">
        <v>701</v>
      </c>
      <c r="D748" s="126">
        <v>70040.23</v>
      </c>
      <c r="E748" s="126">
        <v>70040.23</v>
      </c>
      <c r="F748" s="36">
        <f t="shared" si="11"/>
        <v>0</v>
      </c>
    </row>
    <row r="749" spans="1:6" ht="15.75">
      <c r="A749" s="140" t="s">
        <v>106</v>
      </c>
      <c r="B749" s="134" t="s">
        <v>970</v>
      </c>
      <c r="C749" s="141" t="s">
        <v>701</v>
      </c>
      <c r="D749" s="126">
        <v>5157502.3899999997</v>
      </c>
      <c r="E749" s="126">
        <v>5157502.3899999997</v>
      </c>
      <c r="F749" s="36">
        <f t="shared" si="11"/>
        <v>0</v>
      </c>
    </row>
    <row r="750" spans="1:6" ht="31.5">
      <c r="A750" s="140" t="s">
        <v>1223</v>
      </c>
      <c r="B750" s="134" t="s">
        <v>970</v>
      </c>
      <c r="C750" s="141" t="s">
        <v>701</v>
      </c>
      <c r="D750" s="126">
        <v>5000</v>
      </c>
      <c r="E750" s="126">
        <v>5000</v>
      </c>
      <c r="F750" s="36">
        <f t="shared" si="11"/>
        <v>0</v>
      </c>
    </row>
    <row r="751" spans="1:6" ht="15.75">
      <c r="A751" s="140" t="s">
        <v>958</v>
      </c>
      <c r="B751" s="134" t="s">
        <v>970</v>
      </c>
      <c r="C751" s="141" t="s">
        <v>701</v>
      </c>
      <c r="D751" s="126">
        <v>3259435.99</v>
      </c>
      <c r="E751" s="126">
        <v>3213973.11</v>
      </c>
      <c r="F751" s="36">
        <f t="shared" si="11"/>
        <v>45462.880000000354</v>
      </c>
    </row>
    <row r="752" spans="1:6" ht="15.75">
      <c r="A752" s="140" t="s">
        <v>99</v>
      </c>
      <c r="B752" s="134" t="s">
        <v>970</v>
      </c>
      <c r="C752" s="141" t="s">
        <v>701</v>
      </c>
      <c r="D752" s="126">
        <v>621397.63</v>
      </c>
      <c r="E752" s="126">
        <v>619780.32999999996</v>
      </c>
      <c r="F752" s="36">
        <f t="shared" si="11"/>
        <v>1617.3000000000466</v>
      </c>
    </row>
    <row r="753" spans="1:6" ht="15.75">
      <c r="A753" s="140" t="s">
        <v>1224</v>
      </c>
      <c r="B753" s="134" t="s">
        <v>970</v>
      </c>
      <c r="C753" s="141" t="s">
        <v>701</v>
      </c>
      <c r="D753" s="126">
        <v>191560.67</v>
      </c>
      <c r="E753" s="126">
        <v>191560.67</v>
      </c>
      <c r="F753" s="36">
        <f t="shared" si="11"/>
        <v>0</v>
      </c>
    </row>
    <row r="754" spans="1:6" ht="15.75">
      <c r="A754" s="140" t="s">
        <v>458</v>
      </c>
      <c r="B754" s="134" t="s">
        <v>970</v>
      </c>
      <c r="C754" s="141" t="s">
        <v>701</v>
      </c>
      <c r="D754" s="126">
        <v>6076634.6399999997</v>
      </c>
      <c r="E754" s="126">
        <v>6076634.6299999999</v>
      </c>
      <c r="F754" s="36">
        <f t="shared" si="11"/>
        <v>9.9999997764825821E-3</v>
      </c>
    </row>
    <row r="755" spans="1:6" ht="31.5">
      <c r="A755" s="140" t="s">
        <v>18</v>
      </c>
      <c r="B755" s="134" t="s">
        <v>970</v>
      </c>
      <c r="C755" s="141" t="s">
        <v>486</v>
      </c>
      <c r="D755" s="126">
        <v>165321.18</v>
      </c>
      <c r="E755" s="126">
        <v>140606.79999999999</v>
      </c>
      <c r="F755" s="36">
        <f t="shared" si="11"/>
        <v>24714.380000000005</v>
      </c>
    </row>
    <row r="756" spans="1:6" ht="31.5">
      <c r="A756" s="140" t="s">
        <v>1221</v>
      </c>
      <c r="B756" s="134" t="s">
        <v>970</v>
      </c>
      <c r="C756" s="141" t="s">
        <v>486</v>
      </c>
      <c r="D756" s="126">
        <v>165321.18</v>
      </c>
      <c r="E756" s="126">
        <v>140606.79999999999</v>
      </c>
      <c r="F756" s="36">
        <f t="shared" si="11"/>
        <v>24714.380000000005</v>
      </c>
    </row>
    <row r="757" spans="1:6" ht="15.75">
      <c r="A757" s="140" t="s">
        <v>16</v>
      </c>
      <c r="B757" s="134" t="s">
        <v>970</v>
      </c>
      <c r="C757" s="141" t="s">
        <v>862</v>
      </c>
      <c r="D757" s="126">
        <v>20176947</v>
      </c>
      <c r="E757" s="126">
        <v>20081096.039999999</v>
      </c>
      <c r="F757" s="36">
        <f t="shared" si="11"/>
        <v>95850.960000000894</v>
      </c>
    </row>
    <row r="758" spans="1:6" ht="15.75">
      <c r="A758" s="140" t="s">
        <v>960</v>
      </c>
      <c r="B758" s="134" t="s">
        <v>970</v>
      </c>
      <c r="C758" s="141" t="s">
        <v>862</v>
      </c>
      <c r="D758" s="126">
        <v>20166947</v>
      </c>
      <c r="E758" s="126">
        <v>20071096.039999999</v>
      </c>
      <c r="F758" s="36">
        <f t="shared" si="11"/>
        <v>95850.960000000894</v>
      </c>
    </row>
    <row r="759" spans="1:6" ht="15.75">
      <c r="A759" s="140" t="s">
        <v>856</v>
      </c>
      <c r="B759" s="134" t="s">
        <v>970</v>
      </c>
      <c r="C759" s="141" t="s">
        <v>862</v>
      </c>
      <c r="D759" s="126">
        <v>10000</v>
      </c>
      <c r="E759" s="126">
        <v>10000</v>
      </c>
      <c r="F759" s="36">
        <f t="shared" si="11"/>
        <v>0</v>
      </c>
    </row>
    <row r="760" spans="1:6" ht="94.5">
      <c r="A760" s="140" t="s">
        <v>179</v>
      </c>
      <c r="B760" s="134" t="s">
        <v>970</v>
      </c>
      <c r="C760" s="141" t="s">
        <v>1350</v>
      </c>
      <c r="D760" s="126">
        <v>1580748.92</v>
      </c>
      <c r="E760" s="126">
        <v>1580748.92</v>
      </c>
      <c r="F760" s="36">
        <f t="shared" si="11"/>
        <v>0</v>
      </c>
    </row>
    <row r="761" spans="1:6" ht="15.75">
      <c r="A761" s="140" t="s">
        <v>17</v>
      </c>
      <c r="B761" s="134" t="s">
        <v>970</v>
      </c>
      <c r="C761" s="141" t="s">
        <v>1351</v>
      </c>
      <c r="D761" s="126">
        <v>1580748.92</v>
      </c>
      <c r="E761" s="126">
        <v>1580748.92</v>
      </c>
      <c r="F761" s="36">
        <f t="shared" si="11"/>
        <v>0</v>
      </c>
    </row>
    <row r="762" spans="1:6" ht="15.75">
      <c r="A762" s="140" t="s">
        <v>1156</v>
      </c>
      <c r="B762" s="134" t="s">
        <v>970</v>
      </c>
      <c r="C762" s="141" t="s">
        <v>1351</v>
      </c>
      <c r="D762" s="126">
        <v>1214092.8600000001</v>
      </c>
      <c r="E762" s="126">
        <v>1214092.8600000001</v>
      </c>
      <c r="F762" s="36">
        <f t="shared" si="11"/>
        <v>0</v>
      </c>
    </row>
    <row r="763" spans="1:6" ht="15.75">
      <c r="A763" s="140" t="s">
        <v>1157</v>
      </c>
      <c r="B763" s="134" t="s">
        <v>970</v>
      </c>
      <c r="C763" s="141" t="s">
        <v>1351</v>
      </c>
      <c r="D763" s="126">
        <v>366656.06</v>
      </c>
      <c r="E763" s="126">
        <v>366656.06</v>
      </c>
      <c r="F763" s="36">
        <f t="shared" si="11"/>
        <v>0</v>
      </c>
    </row>
    <row r="764" spans="1:6" ht="15.75">
      <c r="A764" s="140" t="s">
        <v>153</v>
      </c>
      <c r="B764" s="134" t="s">
        <v>970</v>
      </c>
      <c r="C764" s="141" t="s">
        <v>1102</v>
      </c>
      <c r="D764" s="126">
        <v>349000</v>
      </c>
      <c r="E764" s="126">
        <v>349000</v>
      </c>
      <c r="F764" s="36">
        <f t="shared" si="11"/>
        <v>0</v>
      </c>
    </row>
    <row r="765" spans="1:6" ht="31.5">
      <c r="A765" s="140" t="s">
        <v>15</v>
      </c>
      <c r="B765" s="134" t="s">
        <v>970</v>
      </c>
      <c r="C765" s="141" t="s">
        <v>1103</v>
      </c>
      <c r="D765" s="126">
        <v>349000</v>
      </c>
      <c r="E765" s="126">
        <v>349000</v>
      </c>
      <c r="F765" s="36">
        <f t="shared" si="11"/>
        <v>0</v>
      </c>
    </row>
    <row r="766" spans="1:6" ht="15.75">
      <c r="A766" s="140" t="s">
        <v>1160</v>
      </c>
      <c r="B766" s="134" t="s">
        <v>970</v>
      </c>
      <c r="C766" s="141" t="s">
        <v>1103</v>
      </c>
      <c r="D766" s="126">
        <v>349000</v>
      </c>
      <c r="E766" s="126">
        <v>349000</v>
      </c>
      <c r="F766" s="36">
        <f t="shared" si="11"/>
        <v>0</v>
      </c>
    </row>
    <row r="767" spans="1:6" ht="47.25">
      <c r="A767" s="140" t="s">
        <v>1248</v>
      </c>
      <c r="B767" s="134" t="s">
        <v>970</v>
      </c>
      <c r="C767" s="141" t="s">
        <v>1104</v>
      </c>
      <c r="D767" s="126">
        <v>16297000</v>
      </c>
      <c r="E767" s="126">
        <v>16297000</v>
      </c>
      <c r="F767" s="36">
        <f t="shared" si="11"/>
        <v>0</v>
      </c>
    </row>
    <row r="768" spans="1:6" ht="31.5">
      <c r="A768" s="140" t="s">
        <v>15</v>
      </c>
      <c r="B768" s="134" t="s">
        <v>970</v>
      </c>
      <c r="C768" s="141" t="s">
        <v>1105</v>
      </c>
      <c r="D768" s="126">
        <v>16297000</v>
      </c>
      <c r="E768" s="126">
        <v>16297000</v>
      </c>
      <c r="F768" s="36">
        <f t="shared" si="11"/>
        <v>0</v>
      </c>
    </row>
    <row r="769" spans="1:6" ht="15.75">
      <c r="A769" s="140" t="s">
        <v>460</v>
      </c>
      <c r="B769" s="134" t="s">
        <v>970</v>
      </c>
      <c r="C769" s="141" t="s">
        <v>1105</v>
      </c>
      <c r="D769" s="126">
        <v>16297000</v>
      </c>
      <c r="E769" s="126">
        <v>16297000</v>
      </c>
      <c r="F769" s="36">
        <f t="shared" si="11"/>
        <v>0</v>
      </c>
    </row>
    <row r="770" spans="1:6" ht="31.5">
      <c r="A770" s="140" t="s">
        <v>1249</v>
      </c>
      <c r="B770" s="134" t="s">
        <v>970</v>
      </c>
      <c r="C770" s="141" t="s">
        <v>1106</v>
      </c>
      <c r="D770" s="126">
        <v>11059000</v>
      </c>
      <c r="E770" s="126">
        <v>11059000</v>
      </c>
      <c r="F770" s="36">
        <f t="shared" si="11"/>
        <v>0</v>
      </c>
    </row>
    <row r="771" spans="1:6" ht="31.5">
      <c r="A771" s="140" t="s">
        <v>15</v>
      </c>
      <c r="B771" s="134" t="s">
        <v>970</v>
      </c>
      <c r="C771" s="141" t="s">
        <v>1107</v>
      </c>
      <c r="D771" s="126">
        <v>11059000</v>
      </c>
      <c r="E771" s="126">
        <v>11059000</v>
      </c>
      <c r="F771" s="36">
        <f t="shared" si="11"/>
        <v>0</v>
      </c>
    </row>
    <row r="772" spans="1:6" ht="15.75">
      <c r="A772" s="140" t="s">
        <v>460</v>
      </c>
      <c r="B772" s="134" t="s">
        <v>970</v>
      </c>
      <c r="C772" s="141" t="s">
        <v>1107</v>
      </c>
      <c r="D772" s="126">
        <v>11059000</v>
      </c>
      <c r="E772" s="126">
        <v>11059000</v>
      </c>
      <c r="F772" s="36">
        <f t="shared" si="11"/>
        <v>0</v>
      </c>
    </row>
    <row r="773" spans="1:6" ht="31.5">
      <c r="A773" s="140" t="s">
        <v>1250</v>
      </c>
      <c r="B773" s="134" t="s">
        <v>970</v>
      </c>
      <c r="C773" s="141" t="s">
        <v>1108</v>
      </c>
      <c r="D773" s="126">
        <v>582306.88</v>
      </c>
      <c r="E773" s="126">
        <v>582306.88</v>
      </c>
      <c r="F773" s="36">
        <f t="shared" si="11"/>
        <v>0</v>
      </c>
    </row>
    <row r="774" spans="1:6" ht="31.5">
      <c r="A774" s="140" t="s">
        <v>15</v>
      </c>
      <c r="B774" s="134" t="s">
        <v>970</v>
      </c>
      <c r="C774" s="141" t="s">
        <v>1109</v>
      </c>
      <c r="D774" s="126">
        <v>582306.88</v>
      </c>
      <c r="E774" s="126">
        <v>582306.88</v>
      </c>
      <c r="F774" s="36">
        <f t="shared" si="11"/>
        <v>0</v>
      </c>
    </row>
    <row r="775" spans="1:6" ht="15.75">
      <c r="A775" s="140" t="s">
        <v>460</v>
      </c>
      <c r="B775" s="134" t="s">
        <v>970</v>
      </c>
      <c r="C775" s="141" t="s">
        <v>1109</v>
      </c>
      <c r="D775" s="126">
        <v>582306.88</v>
      </c>
      <c r="E775" s="126">
        <v>582306.88</v>
      </c>
      <c r="F775" s="36">
        <f t="shared" si="11"/>
        <v>0</v>
      </c>
    </row>
    <row r="776" spans="1:6" ht="15.75">
      <c r="A776" s="143" t="s">
        <v>869</v>
      </c>
      <c r="B776" s="144" t="s">
        <v>970</v>
      </c>
      <c r="C776" s="145" t="s">
        <v>1110</v>
      </c>
      <c r="D776" s="146">
        <v>512500</v>
      </c>
      <c r="E776" s="146">
        <v>512500</v>
      </c>
      <c r="F776" s="147">
        <f t="shared" si="11"/>
        <v>0</v>
      </c>
    </row>
    <row r="777" spans="1:6" ht="31.5">
      <c r="A777" s="143" t="s">
        <v>753</v>
      </c>
      <c r="B777" s="144" t="s">
        <v>970</v>
      </c>
      <c r="C777" s="145" t="s">
        <v>1111</v>
      </c>
      <c r="D777" s="146">
        <v>512500</v>
      </c>
      <c r="E777" s="146">
        <v>512500</v>
      </c>
      <c r="F777" s="147">
        <f t="shared" ref="F777:F840" si="12">D777-E777</f>
        <v>0</v>
      </c>
    </row>
    <row r="778" spans="1:6" ht="63">
      <c r="A778" s="140" t="s">
        <v>154</v>
      </c>
      <c r="B778" s="134" t="s">
        <v>970</v>
      </c>
      <c r="C778" s="141" t="s">
        <v>1112</v>
      </c>
      <c r="D778" s="126">
        <v>52500</v>
      </c>
      <c r="E778" s="126">
        <v>52500</v>
      </c>
      <c r="F778" s="36">
        <f t="shared" si="12"/>
        <v>0</v>
      </c>
    </row>
    <row r="779" spans="1:6" ht="31.5">
      <c r="A779" s="140" t="s">
        <v>15</v>
      </c>
      <c r="B779" s="134" t="s">
        <v>970</v>
      </c>
      <c r="C779" s="141" t="s">
        <v>1113</v>
      </c>
      <c r="D779" s="126">
        <v>52500</v>
      </c>
      <c r="E779" s="126">
        <v>52500</v>
      </c>
      <c r="F779" s="36">
        <f t="shared" si="12"/>
        <v>0</v>
      </c>
    </row>
    <row r="780" spans="1:6" ht="15.75">
      <c r="A780" s="140" t="s">
        <v>1160</v>
      </c>
      <c r="B780" s="134" t="s">
        <v>970</v>
      </c>
      <c r="C780" s="141" t="s">
        <v>1113</v>
      </c>
      <c r="D780" s="126">
        <v>52500</v>
      </c>
      <c r="E780" s="126">
        <v>52500</v>
      </c>
      <c r="F780" s="36">
        <f t="shared" si="12"/>
        <v>0</v>
      </c>
    </row>
    <row r="781" spans="1:6" ht="47.25">
      <c r="A781" s="140" t="s">
        <v>155</v>
      </c>
      <c r="B781" s="134" t="s">
        <v>970</v>
      </c>
      <c r="C781" s="141" t="s">
        <v>1114</v>
      </c>
      <c r="D781" s="126">
        <v>460000</v>
      </c>
      <c r="E781" s="126">
        <v>460000</v>
      </c>
      <c r="F781" s="36">
        <f t="shared" si="12"/>
        <v>0</v>
      </c>
    </row>
    <row r="782" spans="1:6" ht="31.5">
      <c r="A782" s="140" t="s">
        <v>15</v>
      </c>
      <c r="B782" s="134" t="s">
        <v>970</v>
      </c>
      <c r="C782" s="141" t="s">
        <v>1115</v>
      </c>
      <c r="D782" s="126">
        <v>460000</v>
      </c>
      <c r="E782" s="126">
        <v>460000</v>
      </c>
      <c r="F782" s="36">
        <f t="shared" si="12"/>
        <v>0</v>
      </c>
    </row>
    <row r="783" spans="1:6" ht="15.75">
      <c r="A783" s="140" t="s">
        <v>1160</v>
      </c>
      <c r="B783" s="134" t="s">
        <v>970</v>
      </c>
      <c r="C783" s="141" t="s">
        <v>1115</v>
      </c>
      <c r="D783" s="126">
        <v>460000</v>
      </c>
      <c r="E783" s="126">
        <v>460000</v>
      </c>
      <c r="F783" s="36">
        <f t="shared" si="12"/>
        <v>0</v>
      </c>
    </row>
    <row r="784" spans="1:6" ht="15.75">
      <c r="A784" s="143" t="s">
        <v>755</v>
      </c>
      <c r="B784" s="144" t="s">
        <v>970</v>
      </c>
      <c r="C784" s="145" t="s">
        <v>1116</v>
      </c>
      <c r="D784" s="146">
        <v>34400</v>
      </c>
      <c r="E784" s="146">
        <v>34400</v>
      </c>
      <c r="F784" s="147">
        <f t="shared" si="12"/>
        <v>0</v>
      </c>
    </row>
    <row r="785" spans="1:6" ht="31.5">
      <c r="A785" s="143" t="s">
        <v>653</v>
      </c>
      <c r="B785" s="144" t="s">
        <v>970</v>
      </c>
      <c r="C785" s="145" t="s">
        <v>1117</v>
      </c>
      <c r="D785" s="146">
        <v>34400</v>
      </c>
      <c r="E785" s="146">
        <v>34400</v>
      </c>
      <c r="F785" s="147">
        <f t="shared" si="12"/>
        <v>0</v>
      </c>
    </row>
    <row r="786" spans="1:6" ht="31.5">
      <c r="A786" s="140" t="s">
        <v>989</v>
      </c>
      <c r="B786" s="134" t="s">
        <v>970</v>
      </c>
      <c r="C786" s="141" t="s">
        <v>1118</v>
      </c>
      <c r="D786" s="126">
        <v>34400</v>
      </c>
      <c r="E786" s="126">
        <v>34400</v>
      </c>
      <c r="F786" s="36">
        <f t="shared" si="12"/>
        <v>0</v>
      </c>
    </row>
    <row r="787" spans="1:6" ht="31.5">
      <c r="A787" s="140" t="s">
        <v>15</v>
      </c>
      <c r="B787" s="134" t="s">
        <v>970</v>
      </c>
      <c r="C787" s="141" t="s">
        <v>1119</v>
      </c>
      <c r="D787" s="126">
        <v>34400</v>
      </c>
      <c r="E787" s="126">
        <v>34400</v>
      </c>
      <c r="F787" s="36">
        <f t="shared" si="12"/>
        <v>0</v>
      </c>
    </row>
    <row r="788" spans="1:6" ht="15.75">
      <c r="A788" s="140" t="s">
        <v>1160</v>
      </c>
      <c r="B788" s="134" t="s">
        <v>970</v>
      </c>
      <c r="C788" s="141" t="s">
        <v>1119</v>
      </c>
      <c r="D788" s="126">
        <v>34400</v>
      </c>
      <c r="E788" s="126">
        <v>34400</v>
      </c>
      <c r="F788" s="36">
        <f t="shared" si="12"/>
        <v>0</v>
      </c>
    </row>
    <row r="789" spans="1:6" ht="15.75">
      <c r="A789" s="143" t="s">
        <v>387</v>
      </c>
      <c r="B789" s="144" t="s">
        <v>970</v>
      </c>
      <c r="C789" s="145" t="s">
        <v>843</v>
      </c>
      <c r="D789" s="146">
        <v>7021102.75</v>
      </c>
      <c r="E789" s="146">
        <v>7021102.75</v>
      </c>
      <c r="F789" s="147">
        <f t="shared" si="12"/>
        <v>0</v>
      </c>
    </row>
    <row r="790" spans="1:6" ht="15.75">
      <c r="A790" s="143" t="s">
        <v>388</v>
      </c>
      <c r="B790" s="144" t="s">
        <v>970</v>
      </c>
      <c r="C790" s="145" t="s">
        <v>702</v>
      </c>
      <c r="D790" s="146">
        <v>2400000</v>
      </c>
      <c r="E790" s="146">
        <v>2400000</v>
      </c>
      <c r="F790" s="147">
        <f t="shared" si="12"/>
        <v>0</v>
      </c>
    </row>
    <row r="791" spans="1:6" ht="94.5">
      <c r="A791" s="140" t="s">
        <v>1095</v>
      </c>
      <c r="B791" s="134" t="s">
        <v>970</v>
      </c>
      <c r="C791" s="141" t="s">
        <v>703</v>
      </c>
      <c r="D791" s="126">
        <v>2400000</v>
      </c>
      <c r="E791" s="126">
        <v>2400000</v>
      </c>
      <c r="F791" s="36">
        <f t="shared" si="12"/>
        <v>0</v>
      </c>
    </row>
    <row r="792" spans="1:6" ht="31.5">
      <c r="A792" s="140" t="s">
        <v>18</v>
      </c>
      <c r="B792" s="134" t="s">
        <v>970</v>
      </c>
      <c r="C792" s="141" t="s">
        <v>704</v>
      </c>
      <c r="D792" s="126">
        <v>2400000</v>
      </c>
      <c r="E792" s="126">
        <v>2400000</v>
      </c>
      <c r="F792" s="36">
        <f t="shared" si="12"/>
        <v>0</v>
      </c>
    </row>
    <row r="793" spans="1:6" ht="15.75">
      <c r="A793" s="140" t="s">
        <v>1298</v>
      </c>
      <c r="B793" s="134" t="s">
        <v>970</v>
      </c>
      <c r="C793" s="141" t="s">
        <v>704</v>
      </c>
      <c r="D793" s="126">
        <v>2400000</v>
      </c>
      <c r="E793" s="126">
        <v>2400000</v>
      </c>
      <c r="F793" s="36">
        <f t="shared" si="12"/>
        <v>0</v>
      </c>
    </row>
    <row r="794" spans="1:6" ht="15.75">
      <c r="A794" s="143" t="s">
        <v>891</v>
      </c>
      <c r="B794" s="144" t="s">
        <v>970</v>
      </c>
      <c r="C794" s="145" t="s">
        <v>1195</v>
      </c>
      <c r="D794" s="146">
        <v>4621102.75</v>
      </c>
      <c r="E794" s="146">
        <v>4621102.75</v>
      </c>
      <c r="F794" s="147">
        <f t="shared" si="12"/>
        <v>0</v>
      </c>
    </row>
    <row r="795" spans="1:6" ht="47.25">
      <c r="A795" s="140" t="s">
        <v>728</v>
      </c>
      <c r="B795" s="134" t="s">
        <v>970</v>
      </c>
      <c r="C795" s="141" t="s">
        <v>1196</v>
      </c>
      <c r="D795" s="126">
        <v>4621102.75</v>
      </c>
      <c r="E795" s="126">
        <v>4621102.75</v>
      </c>
      <c r="F795" s="36">
        <f t="shared" si="12"/>
        <v>0</v>
      </c>
    </row>
    <row r="796" spans="1:6" ht="31.5">
      <c r="A796" s="140" t="s">
        <v>18</v>
      </c>
      <c r="B796" s="134" t="s">
        <v>970</v>
      </c>
      <c r="C796" s="141" t="s">
        <v>128</v>
      </c>
      <c r="D796" s="126">
        <v>4621102.75</v>
      </c>
      <c r="E796" s="126">
        <v>4621102.75</v>
      </c>
      <c r="F796" s="36">
        <f t="shared" si="12"/>
        <v>0</v>
      </c>
    </row>
    <row r="797" spans="1:6" ht="15.75">
      <c r="A797" s="140" t="s">
        <v>1298</v>
      </c>
      <c r="B797" s="134" t="s">
        <v>970</v>
      </c>
      <c r="C797" s="141" t="s">
        <v>128</v>
      </c>
      <c r="D797" s="126">
        <v>4621102.75</v>
      </c>
      <c r="E797" s="126">
        <v>4621102.75</v>
      </c>
      <c r="F797" s="36">
        <f t="shared" si="12"/>
        <v>0</v>
      </c>
    </row>
    <row r="798" spans="1:6" ht="15.75">
      <c r="A798" s="143" t="s">
        <v>729</v>
      </c>
      <c r="B798" s="144" t="s">
        <v>970</v>
      </c>
      <c r="C798" s="145" t="s">
        <v>1307</v>
      </c>
      <c r="D798" s="146">
        <v>1204251164.54</v>
      </c>
      <c r="E798" s="146">
        <v>1172149075.5999999</v>
      </c>
      <c r="F798" s="147">
        <f t="shared" si="12"/>
        <v>32102088.940000057</v>
      </c>
    </row>
    <row r="799" spans="1:6" ht="15.75">
      <c r="A799" s="143" t="s">
        <v>690</v>
      </c>
      <c r="B799" s="144" t="s">
        <v>970</v>
      </c>
      <c r="C799" s="145" t="s">
        <v>1308</v>
      </c>
      <c r="D799" s="146">
        <v>762309.83</v>
      </c>
      <c r="E799" s="146">
        <v>762309.78</v>
      </c>
      <c r="F799" s="147">
        <f t="shared" si="12"/>
        <v>4.9999999930150807E-2</v>
      </c>
    </row>
    <row r="800" spans="1:6" ht="15.75">
      <c r="A800" s="143" t="s">
        <v>252</v>
      </c>
      <c r="B800" s="144" t="s">
        <v>970</v>
      </c>
      <c r="C800" s="145" t="s">
        <v>1084</v>
      </c>
      <c r="D800" s="146">
        <v>762309.83</v>
      </c>
      <c r="E800" s="146">
        <v>762309.78</v>
      </c>
      <c r="F800" s="147">
        <f t="shared" si="12"/>
        <v>4.9999999930150807E-2</v>
      </c>
    </row>
    <row r="801" spans="1:6" ht="78.75">
      <c r="A801" s="140" t="s">
        <v>838</v>
      </c>
      <c r="B801" s="134" t="s">
        <v>970</v>
      </c>
      <c r="C801" s="141" t="s">
        <v>1091</v>
      </c>
      <c r="D801" s="126">
        <v>762309.83</v>
      </c>
      <c r="E801" s="126">
        <v>762309.78</v>
      </c>
      <c r="F801" s="36">
        <f t="shared" si="12"/>
        <v>4.9999999930150807E-2</v>
      </c>
    </row>
    <row r="802" spans="1:6" ht="31.5">
      <c r="A802" s="140" t="s">
        <v>18</v>
      </c>
      <c r="B802" s="134" t="s">
        <v>970</v>
      </c>
      <c r="C802" s="141" t="s">
        <v>129</v>
      </c>
      <c r="D802" s="126">
        <v>762309.83</v>
      </c>
      <c r="E802" s="126">
        <v>762309.78</v>
      </c>
      <c r="F802" s="36">
        <f t="shared" si="12"/>
        <v>4.9999999930150807E-2</v>
      </c>
    </row>
    <row r="803" spans="1:6" ht="31.5">
      <c r="A803" s="140" t="s">
        <v>1221</v>
      </c>
      <c r="B803" s="134" t="s">
        <v>970</v>
      </c>
      <c r="C803" s="141" t="s">
        <v>129</v>
      </c>
      <c r="D803" s="126">
        <v>762309.83</v>
      </c>
      <c r="E803" s="126">
        <v>762309.78</v>
      </c>
      <c r="F803" s="36">
        <f t="shared" si="12"/>
        <v>4.9999999930150807E-2</v>
      </c>
    </row>
    <row r="804" spans="1:6" ht="15.75">
      <c r="A804" s="143" t="s">
        <v>755</v>
      </c>
      <c r="B804" s="144" t="s">
        <v>970</v>
      </c>
      <c r="C804" s="145" t="s">
        <v>1092</v>
      </c>
      <c r="D804" s="146">
        <v>1202636152.71</v>
      </c>
      <c r="E804" s="146">
        <v>1170855960.9200001</v>
      </c>
      <c r="F804" s="147">
        <f t="shared" si="12"/>
        <v>31780191.789999962</v>
      </c>
    </row>
    <row r="805" spans="1:6" ht="15.75">
      <c r="A805" s="143" t="s">
        <v>730</v>
      </c>
      <c r="B805" s="144" t="s">
        <v>970</v>
      </c>
      <c r="C805" s="145" t="s">
        <v>1093</v>
      </c>
      <c r="D805" s="146">
        <v>431055813.05000001</v>
      </c>
      <c r="E805" s="146">
        <v>423819525.55000001</v>
      </c>
      <c r="F805" s="147">
        <f t="shared" si="12"/>
        <v>7236287.5</v>
      </c>
    </row>
    <row r="806" spans="1:6" ht="47.25">
      <c r="A806" s="140" t="s">
        <v>731</v>
      </c>
      <c r="B806" s="134" t="s">
        <v>970</v>
      </c>
      <c r="C806" s="141" t="s">
        <v>1094</v>
      </c>
      <c r="D806" s="126">
        <v>129645573.77</v>
      </c>
      <c r="E806" s="126">
        <v>123300242.94</v>
      </c>
      <c r="F806" s="36">
        <f t="shared" si="12"/>
        <v>6345330.8299999982</v>
      </c>
    </row>
    <row r="807" spans="1:6" ht="15.75">
      <c r="A807" s="140" t="s">
        <v>978</v>
      </c>
      <c r="B807" s="134" t="s">
        <v>970</v>
      </c>
      <c r="C807" s="141" t="s">
        <v>130</v>
      </c>
      <c r="D807" s="126">
        <v>129645573.77</v>
      </c>
      <c r="E807" s="126">
        <v>123300242.94</v>
      </c>
      <c r="F807" s="36">
        <f t="shared" si="12"/>
        <v>6345330.8299999982</v>
      </c>
    </row>
    <row r="808" spans="1:6" ht="31.5">
      <c r="A808" s="140" t="s">
        <v>1097</v>
      </c>
      <c r="B808" s="134" t="s">
        <v>970</v>
      </c>
      <c r="C808" s="141" t="s">
        <v>130</v>
      </c>
      <c r="D808" s="126">
        <v>129645573.77</v>
      </c>
      <c r="E808" s="126">
        <v>123300242.94</v>
      </c>
      <c r="F808" s="36">
        <f t="shared" si="12"/>
        <v>6345330.8299999982</v>
      </c>
    </row>
    <row r="809" spans="1:6" ht="126">
      <c r="A809" s="140" t="s">
        <v>181</v>
      </c>
      <c r="B809" s="134" t="s">
        <v>970</v>
      </c>
      <c r="C809" s="141" t="s">
        <v>1352</v>
      </c>
      <c r="D809" s="126">
        <v>591845.72</v>
      </c>
      <c r="E809" s="126">
        <v>591845.72</v>
      </c>
      <c r="F809" s="36">
        <f t="shared" si="12"/>
        <v>0</v>
      </c>
    </row>
    <row r="810" spans="1:6" ht="15.75">
      <c r="A810" s="140" t="s">
        <v>978</v>
      </c>
      <c r="B810" s="134" t="s">
        <v>970</v>
      </c>
      <c r="C810" s="141" t="s">
        <v>1353</v>
      </c>
      <c r="D810" s="126">
        <v>591845.72</v>
      </c>
      <c r="E810" s="126">
        <v>591845.72</v>
      </c>
      <c r="F810" s="36">
        <f t="shared" si="12"/>
        <v>0</v>
      </c>
    </row>
    <row r="811" spans="1:6" ht="31.5">
      <c r="A811" s="140" t="s">
        <v>1097</v>
      </c>
      <c r="B811" s="134" t="s">
        <v>970</v>
      </c>
      <c r="C811" s="141" t="s">
        <v>1353</v>
      </c>
      <c r="D811" s="126">
        <v>591845.72</v>
      </c>
      <c r="E811" s="126">
        <v>591845.72</v>
      </c>
      <c r="F811" s="36">
        <f t="shared" si="12"/>
        <v>0</v>
      </c>
    </row>
    <row r="812" spans="1:6" ht="94.5">
      <c r="A812" s="140" t="s">
        <v>1063</v>
      </c>
      <c r="B812" s="134" t="s">
        <v>970</v>
      </c>
      <c r="C812" s="141" t="s">
        <v>732</v>
      </c>
      <c r="D812" s="126">
        <v>288069900</v>
      </c>
      <c r="E812" s="126">
        <v>287210498.47000003</v>
      </c>
      <c r="F812" s="36">
        <f t="shared" si="12"/>
        <v>859401.52999997139</v>
      </c>
    </row>
    <row r="813" spans="1:6" ht="15.75">
      <c r="A813" s="140" t="s">
        <v>978</v>
      </c>
      <c r="B813" s="134" t="s">
        <v>970</v>
      </c>
      <c r="C813" s="141" t="s">
        <v>131</v>
      </c>
      <c r="D813" s="126">
        <v>288069900</v>
      </c>
      <c r="E813" s="126">
        <v>287210498.47000003</v>
      </c>
      <c r="F813" s="36">
        <f t="shared" si="12"/>
        <v>859401.52999997139</v>
      </c>
    </row>
    <row r="814" spans="1:6" ht="31.5">
      <c r="A814" s="140" t="s">
        <v>1097</v>
      </c>
      <c r="B814" s="134" t="s">
        <v>970</v>
      </c>
      <c r="C814" s="141" t="s">
        <v>131</v>
      </c>
      <c r="D814" s="126">
        <v>288069900</v>
      </c>
      <c r="E814" s="126">
        <v>287210498.47000003</v>
      </c>
      <c r="F814" s="36">
        <f t="shared" si="12"/>
        <v>859401.52999997139</v>
      </c>
    </row>
    <row r="815" spans="1:6" ht="94.5">
      <c r="A815" s="140" t="s">
        <v>366</v>
      </c>
      <c r="B815" s="134" t="s">
        <v>970</v>
      </c>
      <c r="C815" s="141" t="s">
        <v>1442</v>
      </c>
      <c r="D815" s="126">
        <v>2547000</v>
      </c>
      <c r="E815" s="126">
        <v>2546973.98</v>
      </c>
      <c r="F815" s="36">
        <f t="shared" si="12"/>
        <v>26.020000000018626</v>
      </c>
    </row>
    <row r="816" spans="1:6" ht="15.75">
      <c r="A816" s="140" t="s">
        <v>978</v>
      </c>
      <c r="B816" s="134" t="s">
        <v>970</v>
      </c>
      <c r="C816" s="141" t="s">
        <v>132</v>
      </c>
      <c r="D816" s="126">
        <v>2547000</v>
      </c>
      <c r="E816" s="126">
        <v>2546973.98</v>
      </c>
      <c r="F816" s="36">
        <f t="shared" si="12"/>
        <v>26.020000000018626</v>
      </c>
    </row>
    <row r="817" spans="1:6" ht="31.5">
      <c r="A817" s="140" t="s">
        <v>1097</v>
      </c>
      <c r="B817" s="134" t="s">
        <v>970</v>
      </c>
      <c r="C817" s="141" t="s">
        <v>132</v>
      </c>
      <c r="D817" s="126">
        <v>2547000</v>
      </c>
      <c r="E817" s="126">
        <v>2546973.98</v>
      </c>
      <c r="F817" s="36">
        <f t="shared" si="12"/>
        <v>26.020000000018626</v>
      </c>
    </row>
    <row r="818" spans="1:6" ht="110.25">
      <c r="A818" s="140" t="s">
        <v>1026</v>
      </c>
      <c r="B818" s="134" t="s">
        <v>970</v>
      </c>
      <c r="C818" s="141" t="s">
        <v>840</v>
      </c>
      <c r="D818" s="126">
        <v>2065600</v>
      </c>
      <c r="E818" s="126">
        <v>2065600</v>
      </c>
      <c r="F818" s="36">
        <f t="shared" si="12"/>
        <v>0</v>
      </c>
    </row>
    <row r="819" spans="1:6" ht="15.75">
      <c r="A819" s="140" t="s">
        <v>978</v>
      </c>
      <c r="B819" s="134" t="s">
        <v>970</v>
      </c>
      <c r="C819" s="141" t="s">
        <v>133</v>
      </c>
      <c r="D819" s="126">
        <v>2065600</v>
      </c>
      <c r="E819" s="126">
        <v>2065600</v>
      </c>
      <c r="F819" s="36">
        <f t="shared" si="12"/>
        <v>0</v>
      </c>
    </row>
    <row r="820" spans="1:6" ht="31.5">
      <c r="A820" s="140" t="s">
        <v>1097</v>
      </c>
      <c r="B820" s="134" t="s">
        <v>970</v>
      </c>
      <c r="C820" s="141" t="s">
        <v>133</v>
      </c>
      <c r="D820" s="126">
        <v>2065600</v>
      </c>
      <c r="E820" s="126">
        <v>2065600</v>
      </c>
      <c r="F820" s="36">
        <f t="shared" si="12"/>
        <v>0</v>
      </c>
    </row>
    <row r="821" spans="1:6" ht="126">
      <c r="A821" s="140" t="s">
        <v>142</v>
      </c>
      <c r="B821" s="134" t="s">
        <v>970</v>
      </c>
      <c r="C821" s="141" t="s">
        <v>841</v>
      </c>
      <c r="D821" s="126">
        <v>20000</v>
      </c>
      <c r="E821" s="126">
        <v>20000</v>
      </c>
      <c r="F821" s="36">
        <f t="shared" si="12"/>
        <v>0</v>
      </c>
    </row>
    <row r="822" spans="1:6" ht="15.75">
      <c r="A822" s="140" t="s">
        <v>978</v>
      </c>
      <c r="B822" s="134" t="s">
        <v>970</v>
      </c>
      <c r="C822" s="141" t="s">
        <v>134</v>
      </c>
      <c r="D822" s="126">
        <v>20000</v>
      </c>
      <c r="E822" s="126">
        <v>20000</v>
      </c>
      <c r="F822" s="36">
        <f t="shared" si="12"/>
        <v>0</v>
      </c>
    </row>
    <row r="823" spans="1:6" ht="31.5">
      <c r="A823" s="140" t="s">
        <v>1097</v>
      </c>
      <c r="B823" s="134" t="s">
        <v>970</v>
      </c>
      <c r="C823" s="141" t="s">
        <v>134</v>
      </c>
      <c r="D823" s="126">
        <v>20000</v>
      </c>
      <c r="E823" s="126">
        <v>20000</v>
      </c>
      <c r="F823" s="36">
        <f t="shared" si="12"/>
        <v>0</v>
      </c>
    </row>
    <row r="824" spans="1:6" ht="63">
      <c r="A824" s="140" t="s">
        <v>764</v>
      </c>
      <c r="B824" s="134" t="s">
        <v>970</v>
      </c>
      <c r="C824" s="141" t="s">
        <v>715</v>
      </c>
      <c r="D824" s="126">
        <v>50000</v>
      </c>
      <c r="E824" s="126">
        <v>50000</v>
      </c>
      <c r="F824" s="36">
        <f t="shared" si="12"/>
        <v>0</v>
      </c>
    </row>
    <row r="825" spans="1:6" ht="15.75">
      <c r="A825" s="140" t="s">
        <v>1591</v>
      </c>
      <c r="B825" s="134" t="s">
        <v>970</v>
      </c>
      <c r="C825" s="141" t="s">
        <v>716</v>
      </c>
      <c r="D825" s="126">
        <v>50000</v>
      </c>
      <c r="E825" s="126">
        <v>50000</v>
      </c>
      <c r="F825" s="36">
        <f t="shared" si="12"/>
        <v>0</v>
      </c>
    </row>
    <row r="826" spans="1:6" ht="15.75">
      <c r="A826" s="140" t="s">
        <v>1295</v>
      </c>
      <c r="B826" s="134" t="s">
        <v>970</v>
      </c>
      <c r="C826" s="141" t="s">
        <v>716</v>
      </c>
      <c r="D826" s="126">
        <v>50000</v>
      </c>
      <c r="E826" s="126">
        <v>50000</v>
      </c>
      <c r="F826" s="36">
        <f t="shared" si="12"/>
        <v>0</v>
      </c>
    </row>
    <row r="827" spans="1:6" ht="31.5">
      <c r="A827" s="140" t="s">
        <v>1585</v>
      </c>
      <c r="B827" s="134" t="s">
        <v>970</v>
      </c>
      <c r="C827" s="141" t="s">
        <v>1120</v>
      </c>
      <c r="D827" s="126">
        <v>6835221.5800000001</v>
      </c>
      <c r="E827" s="126">
        <v>6810892.46</v>
      </c>
      <c r="F827" s="36">
        <f t="shared" si="12"/>
        <v>24329.120000000112</v>
      </c>
    </row>
    <row r="828" spans="1:6" ht="15.75">
      <c r="A828" s="140" t="s">
        <v>978</v>
      </c>
      <c r="B828" s="134" t="s">
        <v>970</v>
      </c>
      <c r="C828" s="141" t="s">
        <v>1121</v>
      </c>
      <c r="D828" s="126">
        <v>6835221.5800000001</v>
      </c>
      <c r="E828" s="126">
        <v>6810892.46</v>
      </c>
      <c r="F828" s="36">
        <f t="shared" si="12"/>
        <v>24329.120000000112</v>
      </c>
    </row>
    <row r="829" spans="1:6" ht="31.5">
      <c r="A829" s="140" t="s">
        <v>1097</v>
      </c>
      <c r="B829" s="134" t="s">
        <v>970</v>
      </c>
      <c r="C829" s="141" t="s">
        <v>1121</v>
      </c>
      <c r="D829" s="126">
        <v>5688712.6299999999</v>
      </c>
      <c r="E829" s="126">
        <v>5682530.8600000003</v>
      </c>
      <c r="F829" s="36">
        <f t="shared" si="12"/>
        <v>6181.769999999553</v>
      </c>
    </row>
    <row r="830" spans="1:6" ht="47.25">
      <c r="A830" s="140" t="s">
        <v>1029</v>
      </c>
      <c r="B830" s="134" t="s">
        <v>970</v>
      </c>
      <c r="C830" s="141" t="s">
        <v>1121</v>
      </c>
      <c r="D830" s="126">
        <v>1146508.95</v>
      </c>
      <c r="E830" s="126">
        <v>1128361.6000000001</v>
      </c>
      <c r="F830" s="36">
        <f t="shared" si="12"/>
        <v>18147.34999999986</v>
      </c>
    </row>
    <row r="831" spans="1:6" ht="31.5">
      <c r="A831" s="140" t="s">
        <v>156</v>
      </c>
      <c r="B831" s="134" t="s">
        <v>970</v>
      </c>
      <c r="C831" s="141" t="s">
        <v>1122</v>
      </c>
      <c r="D831" s="126">
        <v>94706.7</v>
      </c>
      <c r="E831" s="126">
        <v>94706.7</v>
      </c>
      <c r="F831" s="36">
        <f t="shared" si="12"/>
        <v>0</v>
      </c>
    </row>
    <row r="832" spans="1:6" ht="15.75">
      <c r="A832" s="140" t="s">
        <v>978</v>
      </c>
      <c r="B832" s="134" t="s">
        <v>970</v>
      </c>
      <c r="C832" s="141" t="s">
        <v>1123</v>
      </c>
      <c r="D832" s="126">
        <v>94706.7</v>
      </c>
      <c r="E832" s="126">
        <v>94706.7</v>
      </c>
      <c r="F832" s="36">
        <f t="shared" si="12"/>
        <v>0</v>
      </c>
    </row>
    <row r="833" spans="1:6" ht="31.5">
      <c r="A833" s="140" t="s">
        <v>1097</v>
      </c>
      <c r="B833" s="134" t="s">
        <v>970</v>
      </c>
      <c r="C833" s="141" t="s">
        <v>1123</v>
      </c>
      <c r="D833" s="126">
        <v>67906.7</v>
      </c>
      <c r="E833" s="126">
        <v>67906.7</v>
      </c>
      <c r="F833" s="36">
        <f t="shared" si="12"/>
        <v>0</v>
      </c>
    </row>
    <row r="834" spans="1:6" ht="47.25">
      <c r="A834" s="140" t="s">
        <v>1029</v>
      </c>
      <c r="B834" s="134" t="s">
        <v>970</v>
      </c>
      <c r="C834" s="141" t="s">
        <v>1123</v>
      </c>
      <c r="D834" s="126">
        <v>26800</v>
      </c>
      <c r="E834" s="126">
        <v>26800</v>
      </c>
      <c r="F834" s="36">
        <f t="shared" si="12"/>
        <v>0</v>
      </c>
    </row>
    <row r="835" spans="1:6" ht="31.5">
      <c r="A835" s="140" t="s">
        <v>1447</v>
      </c>
      <c r="B835" s="134" t="s">
        <v>970</v>
      </c>
      <c r="C835" s="141" t="s">
        <v>1124</v>
      </c>
      <c r="D835" s="126">
        <v>870406.86</v>
      </c>
      <c r="E835" s="126">
        <v>870406.86</v>
      </c>
      <c r="F835" s="36">
        <f t="shared" si="12"/>
        <v>0</v>
      </c>
    </row>
    <row r="836" spans="1:6" ht="15.75">
      <c r="A836" s="140" t="s">
        <v>978</v>
      </c>
      <c r="B836" s="134" t="s">
        <v>970</v>
      </c>
      <c r="C836" s="141" t="s">
        <v>1125</v>
      </c>
      <c r="D836" s="126">
        <v>870406.86</v>
      </c>
      <c r="E836" s="126">
        <v>870406.86</v>
      </c>
      <c r="F836" s="36">
        <f t="shared" si="12"/>
        <v>0</v>
      </c>
    </row>
    <row r="837" spans="1:6" ht="31.5">
      <c r="A837" s="140" t="s">
        <v>1097</v>
      </c>
      <c r="B837" s="134" t="s">
        <v>970</v>
      </c>
      <c r="C837" s="141" t="s">
        <v>1125</v>
      </c>
      <c r="D837" s="126">
        <v>870406.86</v>
      </c>
      <c r="E837" s="126">
        <v>870406.86</v>
      </c>
      <c r="F837" s="36">
        <f t="shared" si="12"/>
        <v>0</v>
      </c>
    </row>
    <row r="838" spans="1:6" ht="15.75">
      <c r="A838" s="140" t="s">
        <v>1251</v>
      </c>
      <c r="B838" s="134" t="s">
        <v>970</v>
      </c>
      <c r="C838" s="141" t="s">
        <v>1126</v>
      </c>
      <c r="D838" s="126">
        <v>36590</v>
      </c>
      <c r="E838" s="126">
        <v>36590</v>
      </c>
      <c r="F838" s="36">
        <f t="shared" si="12"/>
        <v>0</v>
      </c>
    </row>
    <row r="839" spans="1:6" ht="15.75">
      <c r="A839" s="140" t="s">
        <v>978</v>
      </c>
      <c r="B839" s="134" t="s">
        <v>970</v>
      </c>
      <c r="C839" s="141" t="s">
        <v>1127</v>
      </c>
      <c r="D839" s="126">
        <v>36590</v>
      </c>
      <c r="E839" s="126">
        <v>36590</v>
      </c>
      <c r="F839" s="36">
        <f t="shared" si="12"/>
        <v>0</v>
      </c>
    </row>
    <row r="840" spans="1:6" ht="31.5">
      <c r="A840" s="140" t="s">
        <v>1097</v>
      </c>
      <c r="B840" s="134" t="s">
        <v>970</v>
      </c>
      <c r="C840" s="141" t="s">
        <v>1127</v>
      </c>
      <c r="D840" s="126">
        <v>36590</v>
      </c>
      <c r="E840" s="126">
        <v>36590</v>
      </c>
      <c r="F840" s="36">
        <f t="shared" si="12"/>
        <v>0</v>
      </c>
    </row>
    <row r="841" spans="1:6" ht="63">
      <c r="A841" s="140" t="s">
        <v>157</v>
      </c>
      <c r="B841" s="134" t="s">
        <v>970</v>
      </c>
      <c r="C841" s="141" t="s">
        <v>1128</v>
      </c>
      <c r="D841" s="126">
        <v>228968.42</v>
      </c>
      <c r="E841" s="126">
        <v>221768.42</v>
      </c>
      <c r="F841" s="36">
        <f t="shared" ref="F841:F904" si="13">D841-E841</f>
        <v>7200</v>
      </c>
    </row>
    <row r="842" spans="1:6" ht="15.75">
      <c r="A842" s="140" t="s">
        <v>978</v>
      </c>
      <c r="B842" s="134" t="s">
        <v>970</v>
      </c>
      <c r="C842" s="141" t="s">
        <v>1129</v>
      </c>
      <c r="D842" s="126">
        <v>228968.42</v>
      </c>
      <c r="E842" s="126">
        <v>221768.42</v>
      </c>
      <c r="F842" s="36">
        <f t="shared" si="13"/>
        <v>7200</v>
      </c>
    </row>
    <row r="843" spans="1:6" ht="31.5">
      <c r="A843" s="140" t="s">
        <v>1097</v>
      </c>
      <c r="B843" s="134" t="s">
        <v>970</v>
      </c>
      <c r="C843" s="141" t="s">
        <v>1129</v>
      </c>
      <c r="D843" s="126">
        <v>196968.42</v>
      </c>
      <c r="E843" s="126">
        <v>189768.42</v>
      </c>
      <c r="F843" s="36">
        <f t="shared" si="13"/>
        <v>7200</v>
      </c>
    </row>
    <row r="844" spans="1:6" ht="47.25">
      <c r="A844" s="140" t="s">
        <v>1029</v>
      </c>
      <c r="B844" s="134" t="s">
        <v>970</v>
      </c>
      <c r="C844" s="141" t="s">
        <v>1129</v>
      </c>
      <c r="D844" s="126">
        <v>32000</v>
      </c>
      <c r="E844" s="126">
        <v>32000</v>
      </c>
      <c r="F844" s="36">
        <f t="shared" si="13"/>
        <v>0</v>
      </c>
    </row>
    <row r="845" spans="1:6" ht="15.75">
      <c r="A845" s="143" t="s">
        <v>531</v>
      </c>
      <c r="B845" s="144" t="s">
        <v>970</v>
      </c>
      <c r="C845" s="145" t="s">
        <v>842</v>
      </c>
      <c r="D845" s="146">
        <v>615673889.69000006</v>
      </c>
      <c r="E845" s="146">
        <v>595875206.07000005</v>
      </c>
      <c r="F845" s="147">
        <f t="shared" si="13"/>
        <v>19798683.620000005</v>
      </c>
    </row>
    <row r="846" spans="1:6" ht="47.25">
      <c r="A846" s="140" t="s">
        <v>624</v>
      </c>
      <c r="B846" s="134" t="s">
        <v>970</v>
      </c>
      <c r="C846" s="141" t="s">
        <v>952</v>
      </c>
      <c r="D846" s="126">
        <v>100760653.5</v>
      </c>
      <c r="E846" s="126">
        <v>94314963.920000002</v>
      </c>
      <c r="F846" s="36">
        <f t="shared" si="13"/>
        <v>6445689.5799999982</v>
      </c>
    </row>
    <row r="847" spans="1:6" ht="15.75">
      <c r="A847" s="140" t="s">
        <v>978</v>
      </c>
      <c r="B847" s="134" t="s">
        <v>970</v>
      </c>
      <c r="C847" s="141" t="s">
        <v>135</v>
      </c>
      <c r="D847" s="126">
        <v>100760653.5</v>
      </c>
      <c r="E847" s="126">
        <v>94314963.920000002</v>
      </c>
      <c r="F847" s="36">
        <f t="shared" si="13"/>
        <v>6445689.5799999982</v>
      </c>
    </row>
    <row r="848" spans="1:6" ht="31.5">
      <c r="A848" s="140" t="s">
        <v>1097</v>
      </c>
      <c r="B848" s="134" t="s">
        <v>970</v>
      </c>
      <c r="C848" s="141" t="s">
        <v>135</v>
      </c>
      <c r="D848" s="126">
        <v>100760653.5</v>
      </c>
      <c r="E848" s="126">
        <v>94314963.920000002</v>
      </c>
      <c r="F848" s="36">
        <f t="shared" si="13"/>
        <v>6445689.5799999982</v>
      </c>
    </row>
    <row r="849" spans="1:6" ht="110.25">
      <c r="A849" s="140" t="s">
        <v>182</v>
      </c>
      <c r="B849" s="134" t="s">
        <v>970</v>
      </c>
      <c r="C849" s="141" t="s">
        <v>1354</v>
      </c>
      <c r="D849" s="126">
        <v>713028.59</v>
      </c>
      <c r="E849" s="126">
        <v>713028.59</v>
      </c>
      <c r="F849" s="36">
        <f t="shared" si="13"/>
        <v>0</v>
      </c>
    </row>
    <row r="850" spans="1:6" ht="15.75">
      <c r="A850" s="140" t="s">
        <v>978</v>
      </c>
      <c r="B850" s="134" t="s">
        <v>970</v>
      </c>
      <c r="C850" s="141" t="s">
        <v>1355</v>
      </c>
      <c r="D850" s="126">
        <v>713028.59</v>
      </c>
      <c r="E850" s="126">
        <v>713028.59</v>
      </c>
      <c r="F850" s="36">
        <f t="shared" si="13"/>
        <v>0</v>
      </c>
    </row>
    <row r="851" spans="1:6" ht="31.5">
      <c r="A851" s="140" t="s">
        <v>1097</v>
      </c>
      <c r="B851" s="134" t="s">
        <v>970</v>
      </c>
      <c r="C851" s="141" t="s">
        <v>1355</v>
      </c>
      <c r="D851" s="126">
        <v>713028.59</v>
      </c>
      <c r="E851" s="126">
        <v>713028.59</v>
      </c>
      <c r="F851" s="36">
        <f t="shared" si="13"/>
        <v>0</v>
      </c>
    </row>
    <row r="852" spans="1:6" ht="94.5">
      <c r="A852" s="140" t="s">
        <v>1452</v>
      </c>
      <c r="B852" s="134" t="s">
        <v>970</v>
      </c>
      <c r="C852" s="141" t="s">
        <v>532</v>
      </c>
      <c r="D852" s="126">
        <v>338289700</v>
      </c>
      <c r="E852" s="126">
        <v>335837469.69999999</v>
      </c>
      <c r="F852" s="36">
        <f t="shared" si="13"/>
        <v>2452230.3000000119</v>
      </c>
    </row>
    <row r="853" spans="1:6" ht="15.75">
      <c r="A853" s="140" t="s">
        <v>978</v>
      </c>
      <c r="B853" s="134" t="s">
        <v>970</v>
      </c>
      <c r="C853" s="141" t="s">
        <v>73</v>
      </c>
      <c r="D853" s="126">
        <v>338289700</v>
      </c>
      <c r="E853" s="126">
        <v>335837469.69999999</v>
      </c>
      <c r="F853" s="36">
        <f t="shared" si="13"/>
        <v>2452230.3000000119</v>
      </c>
    </row>
    <row r="854" spans="1:6" ht="31.5">
      <c r="A854" s="140" t="s">
        <v>1097</v>
      </c>
      <c r="B854" s="134" t="s">
        <v>970</v>
      </c>
      <c r="C854" s="141" t="s">
        <v>73</v>
      </c>
      <c r="D854" s="126">
        <v>338289700</v>
      </c>
      <c r="E854" s="126">
        <v>335837469.69999999</v>
      </c>
      <c r="F854" s="36">
        <f t="shared" si="13"/>
        <v>2452230.3000000119</v>
      </c>
    </row>
    <row r="855" spans="1:6" ht="94.5">
      <c r="A855" s="140" t="s">
        <v>1068</v>
      </c>
      <c r="B855" s="134" t="s">
        <v>970</v>
      </c>
      <c r="C855" s="141" t="s">
        <v>533</v>
      </c>
      <c r="D855" s="126">
        <v>21967900</v>
      </c>
      <c r="E855" s="126">
        <v>21967879.579999998</v>
      </c>
      <c r="F855" s="36">
        <f t="shared" si="13"/>
        <v>20.420000001788139</v>
      </c>
    </row>
    <row r="856" spans="1:6" ht="15.75">
      <c r="A856" s="140" t="s">
        <v>978</v>
      </c>
      <c r="B856" s="134" t="s">
        <v>970</v>
      </c>
      <c r="C856" s="141" t="s">
        <v>74</v>
      </c>
      <c r="D856" s="126">
        <v>21967900</v>
      </c>
      <c r="E856" s="126">
        <v>21967879.579999998</v>
      </c>
      <c r="F856" s="36">
        <f t="shared" si="13"/>
        <v>20.420000001788139</v>
      </c>
    </row>
    <row r="857" spans="1:6" ht="31.5">
      <c r="A857" s="140" t="s">
        <v>1097</v>
      </c>
      <c r="B857" s="134" t="s">
        <v>970</v>
      </c>
      <c r="C857" s="141" t="s">
        <v>74</v>
      </c>
      <c r="D857" s="126">
        <v>21967900</v>
      </c>
      <c r="E857" s="126">
        <v>21967879.579999998</v>
      </c>
      <c r="F857" s="36">
        <f t="shared" si="13"/>
        <v>20.420000001788139</v>
      </c>
    </row>
    <row r="858" spans="1:6" ht="47.25">
      <c r="A858" s="140" t="s">
        <v>1567</v>
      </c>
      <c r="B858" s="134" t="s">
        <v>970</v>
      </c>
      <c r="C858" s="141" t="s">
        <v>534</v>
      </c>
      <c r="D858" s="126">
        <v>36401298</v>
      </c>
      <c r="E858" s="126">
        <v>31772876.32</v>
      </c>
      <c r="F858" s="36">
        <f t="shared" si="13"/>
        <v>4628421.68</v>
      </c>
    </row>
    <row r="859" spans="1:6" ht="15.75">
      <c r="A859" s="140" t="s">
        <v>978</v>
      </c>
      <c r="B859" s="134" t="s">
        <v>970</v>
      </c>
      <c r="C859" s="141" t="s">
        <v>75</v>
      </c>
      <c r="D859" s="126">
        <v>36401298</v>
      </c>
      <c r="E859" s="126">
        <v>31772876.32</v>
      </c>
      <c r="F859" s="36">
        <f t="shared" si="13"/>
        <v>4628421.68</v>
      </c>
    </row>
    <row r="860" spans="1:6" ht="31.5">
      <c r="A860" s="140" t="s">
        <v>1097</v>
      </c>
      <c r="B860" s="134" t="s">
        <v>970</v>
      </c>
      <c r="C860" s="141" t="s">
        <v>75</v>
      </c>
      <c r="D860" s="126">
        <v>36401298</v>
      </c>
      <c r="E860" s="126">
        <v>31772876.32</v>
      </c>
      <c r="F860" s="36">
        <f t="shared" si="13"/>
        <v>4628421.68</v>
      </c>
    </row>
    <row r="861" spans="1:6" ht="63">
      <c r="A861" s="140" t="s">
        <v>480</v>
      </c>
      <c r="B861" s="134" t="s">
        <v>970</v>
      </c>
      <c r="C861" s="141" t="s">
        <v>487</v>
      </c>
      <c r="D861" s="126">
        <v>209600</v>
      </c>
      <c r="E861" s="126">
        <v>209600</v>
      </c>
      <c r="F861" s="36">
        <f t="shared" si="13"/>
        <v>0</v>
      </c>
    </row>
    <row r="862" spans="1:6" ht="15.75">
      <c r="A862" s="140" t="s">
        <v>978</v>
      </c>
      <c r="B862" s="134" t="s">
        <v>970</v>
      </c>
      <c r="C862" s="141" t="s">
        <v>488</v>
      </c>
      <c r="D862" s="126">
        <v>209600</v>
      </c>
      <c r="E862" s="126">
        <v>209600</v>
      </c>
      <c r="F862" s="36">
        <f t="shared" si="13"/>
        <v>0</v>
      </c>
    </row>
    <row r="863" spans="1:6" ht="31.5">
      <c r="A863" s="140" t="s">
        <v>1097</v>
      </c>
      <c r="B863" s="134" t="s">
        <v>970</v>
      </c>
      <c r="C863" s="141" t="s">
        <v>488</v>
      </c>
      <c r="D863" s="126">
        <v>209600</v>
      </c>
      <c r="E863" s="126">
        <v>209600</v>
      </c>
      <c r="F863" s="36">
        <f t="shared" si="13"/>
        <v>0</v>
      </c>
    </row>
    <row r="864" spans="1:6" ht="94.5">
      <c r="A864" s="140" t="s">
        <v>1568</v>
      </c>
      <c r="B864" s="134" t="s">
        <v>970</v>
      </c>
      <c r="C864" s="141" t="s">
        <v>733</v>
      </c>
      <c r="D864" s="126">
        <v>32985500</v>
      </c>
      <c r="E864" s="126">
        <v>32985500</v>
      </c>
      <c r="F864" s="36">
        <f t="shared" si="13"/>
        <v>0</v>
      </c>
    </row>
    <row r="865" spans="1:6" ht="15.75">
      <c r="A865" s="140" t="s">
        <v>978</v>
      </c>
      <c r="B865" s="134" t="s">
        <v>970</v>
      </c>
      <c r="C865" s="141" t="s">
        <v>734</v>
      </c>
      <c r="D865" s="126">
        <v>32985500</v>
      </c>
      <c r="E865" s="126">
        <v>32985500</v>
      </c>
      <c r="F865" s="36">
        <f t="shared" si="13"/>
        <v>0</v>
      </c>
    </row>
    <row r="866" spans="1:6" ht="31.5">
      <c r="A866" s="140" t="s">
        <v>1097</v>
      </c>
      <c r="B866" s="134" t="s">
        <v>970</v>
      </c>
      <c r="C866" s="141" t="s">
        <v>734</v>
      </c>
      <c r="D866" s="126">
        <v>32985500</v>
      </c>
      <c r="E866" s="126">
        <v>32985500</v>
      </c>
      <c r="F866" s="36">
        <f t="shared" si="13"/>
        <v>0</v>
      </c>
    </row>
    <row r="867" spans="1:6" ht="47.25">
      <c r="A867" s="140" t="s">
        <v>1085</v>
      </c>
      <c r="B867" s="134" t="s">
        <v>970</v>
      </c>
      <c r="C867" s="141" t="s">
        <v>50</v>
      </c>
      <c r="D867" s="126">
        <v>23939000</v>
      </c>
      <c r="E867" s="126">
        <v>23939000</v>
      </c>
      <c r="F867" s="36">
        <f t="shared" si="13"/>
        <v>0</v>
      </c>
    </row>
    <row r="868" spans="1:6" ht="15.75">
      <c r="A868" s="140" t="s">
        <v>978</v>
      </c>
      <c r="B868" s="134" t="s">
        <v>970</v>
      </c>
      <c r="C868" s="141" t="s">
        <v>76</v>
      </c>
      <c r="D868" s="126">
        <v>23939000</v>
      </c>
      <c r="E868" s="126">
        <v>23939000</v>
      </c>
      <c r="F868" s="36">
        <f t="shared" si="13"/>
        <v>0</v>
      </c>
    </row>
    <row r="869" spans="1:6" ht="31.5">
      <c r="A869" s="140" t="s">
        <v>1097</v>
      </c>
      <c r="B869" s="134" t="s">
        <v>970</v>
      </c>
      <c r="C869" s="141" t="s">
        <v>76</v>
      </c>
      <c r="D869" s="126">
        <v>23939000</v>
      </c>
      <c r="E869" s="126">
        <v>23939000</v>
      </c>
      <c r="F869" s="36">
        <f t="shared" si="13"/>
        <v>0</v>
      </c>
    </row>
    <row r="870" spans="1:6" ht="63">
      <c r="A870" s="140" t="s">
        <v>276</v>
      </c>
      <c r="B870" s="134" t="s">
        <v>970</v>
      </c>
      <c r="C870" s="141" t="s">
        <v>911</v>
      </c>
      <c r="D870" s="126">
        <v>4000000</v>
      </c>
      <c r="E870" s="126">
        <v>4000000</v>
      </c>
      <c r="F870" s="36">
        <f t="shared" si="13"/>
        <v>0</v>
      </c>
    </row>
    <row r="871" spans="1:6" ht="15.75">
      <c r="A871" s="140" t="s">
        <v>978</v>
      </c>
      <c r="B871" s="134" t="s">
        <v>970</v>
      </c>
      <c r="C871" s="141" t="s">
        <v>77</v>
      </c>
      <c r="D871" s="126">
        <v>4000000</v>
      </c>
      <c r="E871" s="126">
        <v>4000000</v>
      </c>
      <c r="F871" s="36">
        <f t="shared" si="13"/>
        <v>0</v>
      </c>
    </row>
    <row r="872" spans="1:6" ht="31.5">
      <c r="A872" s="140" t="s">
        <v>1097</v>
      </c>
      <c r="B872" s="134" t="s">
        <v>970</v>
      </c>
      <c r="C872" s="141" t="s">
        <v>77</v>
      </c>
      <c r="D872" s="126">
        <v>2922801.7</v>
      </c>
      <c r="E872" s="126">
        <v>2922801.7</v>
      </c>
      <c r="F872" s="36">
        <f t="shared" si="13"/>
        <v>0</v>
      </c>
    </row>
    <row r="873" spans="1:6" ht="47.25">
      <c r="A873" s="140" t="s">
        <v>1029</v>
      </c>
      <c r="B873" s="134" t="s">
        <v>970</v>
      </c>
      <c r="C873" s="141" t="s">
        <v>77</v>
      </c>
      <c r="D873" s="126">
        <v>1077198.3</v>
      </c>
      <c r="E873" s="126">
        <v>1077198.3</v>
      </c>
      <c r="F873" s="36">
        <f t="shared" si="13"/>
        <v>0</v>
      </c>
    </row>
    <row r="874" spans="1:6" ht="63">
      <c r="A874" s="140" t="s">
        <v>764</v>
      </c>
      <c r="B874" s="134" t="s">
        <v>970</v>
      </c>
      <c r="C874" s="141" t="s">
        <v>904</v>
      </c>
      <c r="D874" s="126">
        <v>100000</v>
      </c>
      <c r="E874" s="126">
        <v>100000</v>
      </c>
      <c r="F874" s="36">
        <f t="shared" si="13"/>
        <v>0</v>
      </c>
    </row>
    <row r="875" spans="1:6" ht="15.75">
      <c r="A875" s="140" t="s">
        <v>1591</v>
      </c>
      <c r="B875" s="134" t="s">
        <v>970</v>
      </c>
      <c r="C875" s="141" t="s">
        <v>905</v>
      </c>
      <c r="D875" s="126">
        <v>100000</v>
      </c>
      <c r="E875" s="126">
        <v>100000</v>
      </c>
      <c r="F875" s="36">
        <f t="shared" si="13"/>
        <v>0</v>
      </c>
    </row>
    <row r="876" spans="1:6" ht="15.75">
      <c r="A876" s="140" t="s">
        <v>1295</v>
      </c>
      <c r="B876" s="134" t="s">
        <v>970</v>
      </c>
      <c r="C876" s="141" t="s">
        <v>905</v>
      </c>
      <c r="D876" s="126">
        <v>100000</v>
      </c>
      <c r="E876" s="126">
        <v>100000</v>
      </c>
      <c r="F876" s="36">
        <f t="shared" si="13"/>
        <v>0</v>
      </c>
    </row>
    <row r="877" spans="1:6" ht="31.5">
      <c r="A877" s="140" t="s">
        <v>1585</v>
      </c>
      <c r="B877" s="134" t="s">
        <v>970</v>
      </c>
      <c r="C877" s="141" t="s">
        <v>1562</v>
      </c>
      <c r="D877" s="126">
        <v>6243622.9500000002</v>
      </c>
      <c r="E877" s="126">
        <v>6135087.2800000003</v>
      </c>
      <c r="F877" s="36">
        <f t="shared" si="13"/>
        <v>108535.66999999993</v>
      </c>
    </row>
    <row r="878" spans="1:6" ht="15.75">
      <c r="A878" s="140" t="s">
        <v>978</v>
      </c>
      <c r="B878" s="134" t="s">
        <v>970</v>
      </c>
      <c r="C878" s="141" t="s">
        <v>294</v>
      </c>
      <c r="D878" s="126">
        <v>6243622.9500000002</v>
      </c>
      <c r="E878" s="126">
        <v>6135087.2800000003</v>
      </c>
      <c r="F878" s="36">
        <f t="shared" si="13"/>
        <v>108535.66999999993</v>
      </c>
    </row>
    <row r="879" spans="1:6" ht="31.5">
      <c r="A879" s="140" t="s">
        <v>1097</v>
      </c>
      <c r="B879" s="134" t="s">
        <v>970</v>
      </c>
      <c r="C879" s="141" t="s">
        <v>294</v>
      </c>
      <c r="D879" s="126">
        <v>5398705.2000000002</v>
      </c>
      <c r="E879" s="126">
        <v>5394083.5300000003</v>
      </c>
      <c r="F879" s="36">
        <f t="shared" si="13"/>
        <v>4621.6699999999255</v>
      </c>
    </row>
    <row r="880" spans="1:6" ht="47.25">
      <c r="A880" s="140" t="s">
        <v>1029</v>
      </c>
      <c r="B880" s="134" t="s">
        <v>970</v>
      </c>
      <c r="C880" s="141" t="s">
        <v>294</v>
      </c>
      <c r="D880" s="126">
        <v>844917.75</v>
      </c>
      <c r="E880" s="126">
        <v>741003.75</v>
      </c>
      <c r="F880" s="36">
        <f t="shared" si="13"/>
        <v>103914</v>
      </c>
    </row>
    <row r="881" spans="1:6" ht="31.5">
      <c r="A881" s="140" t="s">
        <v>1447</v>
      </c>
      <c r="B881" s="134" t="s">
        <v>970</v>
      </c>
      <c r="C881" s="141" t="s">
        <v>1563</v>
      </c>
      <c r="D881" s="126">
        <v>1007900</v>
      </c>
      <c r="E881" s="126">
        <v>1007900</v>
      </c>
      <c r="F881" s="36">
        <f t="shared" si="13"/>
        <v>0</v>
      </c>
    </row>
    <row r="882" spans="1:6" ht="15.75">
      <c r="A882" s="140" t="s">
        <v>978</v>
      </c>
      <c r="B882" s="134" t="s">
        <v>970</v>
      </c>
      <c r="C882" s="141" t="s">
        <v>295</v>
      </c>
      <c r="D882" s="126">
        <v>1007900</v>
      </c>
      <c r="E882" s="126">
        <v>1007900</v>
      </c>
      <c r="F882" s="36">
        <f t="shared" si="13"/>
        <v>0</v>
      </c>
    </row>
    <row r="883" spans="1:6" ht="31.5">
      <c r="A883" s="140" t="s">
        <v>1097</v>
      </c>
      <c r="B883" s="134" t="s">
        <v>970</v>
      </c>
      <c r="C883" s="141" t="s">
        <v>295</v>
      </c>
      <c r="D883" s="126">
        <v>1007900</v>
      </c>
      <c r="E883" s="126">
        <v>1007900</v>
      </c>
      <c r="F883" s="36">
        <f t="shared" si="13"/>
        <v>0</v>
      </c>
    </row>
    <row r="884" spans="1:6" ht="31.5">
      <c r="A884" s="140" t="s">
        <v>19</v>
      </c>
      <c r="B884" s="134" t="s">
        <v>970</v>
      </c>
      <c r="C884" s="141" t="s">
        <v>829</v>
      </c>
      <c r="D884" s="126">
        <v>1002828.67</v>
      </c>
      <c r="E884" s="126">
        <v>1002828.34</v>
      </c>
      <c r="F884" s="36">
        <f t="shared" si="13"/>
        <v>0.33000000007450581</v>
      </c>
    </row>
    <row r="885" spans="1:6" ht="15.75">
      <c r="A885" s="140" t="s">
        <v>978</v>
      </c>
      <c r="B885" s="134" t="s">
        <v>970</v>
      </c>
      <c r="C885" s="141" t="s">
        <v>830</v>
      </c>
      <c r="D885" s="126">
        <v>1002828.67</v>
      </c>
      <c r="E885" s="126">
        <v>1002828.34</v>
      </c>
      <c r="F885" s="36">
        <f t="shared" si="13"/>
        <v>0.33000000007450581</v>
      </c>
    </row>
    <row r="886" spans="1:6" ht="31.5">
      <c r="A886" s="140" t="s">
        <v>1097</v>
      </c>
      <c r="B886" s="134" t="s">
        <v>970</v>
      </c>
      <c r="C886" s="141" t="s">
        <v>830</v>
      </c>
      <c r="D886" s="126">
        <v>1002828.67</v>
      </c>
      <c r="E886" s="126">
        <v>1002828.34</v>
      </c>
      <c r="F886" s="36">
        <f t="shared" si="13"/>
        <v>0.33000000007450581</v>
      </c>
    </row>
    <row r="887" spans="1:6" ht="63">
      <c r="A887" s="140" t="s">
        <v>858</v>
      </c>
      <c r="B887" s="134" t="s">
        <v>970</v>
      </c>
      <c r="C887" s="141" t="s">
        <v>432</v>
      </c>
      <c r="D887" s="126">
        <v>29900</v>
      </c>
      <c r="E887" s="126">
        <v>29900</v>
      </c>
      <c r="F887" s="36">
        <f t="shared" si="13"/>
        <v>0</v>
      </c>
    </row>
    <row r="888" spans="1:6" ht="15.75">
      <c r="A888" s="140" t="s">
        <v>978</v>
      </c>
      <c r="B888" s="134" t="s">
        <v>970</v>
      </c>
      <c r="C888" s="141" t="s">
        <v>433</v>
      </c>
      <c r="D888" s="126">
        <v>29900</v>
      </c>
      <c r="E888" s="126">
        <v>29900</v>
      </c>
      <c r="F888" s="36">
        <f t="shared" si="13"/>
        <v>0</v>
      </c>
    </row>
    <row r="889" spans="1:6" ht="47.25">
      <c r="A889" s="140" t="s">
        <v>1029</v>
      </c>
      <c r="B889" s="134" t="s">
        <v>970</v>
      </c>
      <c r="C889" s="141" t="s">
        <v>433</v>
      </c>
      <c r="D889" s="126">
        <v>29900</v>
      </c>
      <c r="E889" s="126">
        <v>29900</v>
      </c>
      <c r="F889" s="36">
        <f t="shared" si="13"/>
        <v>0</v>
      </c>
    </row>
    <row r="890" spans="1:6" ht="47.25">
      <c r="A890" s="140" t="s">
        <v>859</v>
      </c>
      <c r="B890" s="134" t="s">
        <v>970</v>
      </c>
      <c r="C890" s="141" t="s">
        <v>434</v>
      </c>
      <c r="D890" s="126">
        <v>11900</v>
      </c>
      <c r="E890" s="126">
        <v>11900</v>
      </c>
      <c r="F890" s="36">
        <f t="shared" si="13"/>
        <v>0</v>
      </c>
    </row>
    <row r="891" spans="1:6" ht="15.75">
      <c r="A891" s="140" t="s">
        <v>978</v>
      </c>
      <c r="B891" s="134" t="s">
        <v>970</v>
      </c>
      <c r="C891" s="141" t="s">
        <v>435</v>
      </c>
      <c r="D891" s="126">
        <v>11900</v>
      </c>
      <c r="E891" s="126">
        <v>11900</v>
      </c>
      <c r="F891" s="36">
        <f t="shared" si="13"/>
        <v>0</v>
      </c>
    </row>
    <row r="892" spans="1:6" ht="47.25">
      <c r="A892" s="140" t="s">
        <v>1029</v>
      </c>
      <c r="B892" s="134" t="s">
        <v>970</v>
      </c>
      <c r="C892" s="141" t="s">
        <v>435</v>
      </c>
      <c r="D892" s="126">
        <v>11900</v>
      </c>
      <c r="E892" s="126">
        <v>11900</v>
      </c>
      <c r="F892" s="36">
        <f t="shared" si="13"/>
        <v>0</v>
      </c>
    </row>
    <row r="893" spans="1:6" ht="63">
      <c r="A893" s="140" t="s">
        <v>785</v>
      </c>
      <c r="B893" s="134" t="s">
        <v>970</v>
      </c>
      <c r="C893" s="141" t="s">
        <v>831</v>
      </c>
      <c r="D893" s="126">
        <v>41800</v>
      </c>
      <c r="E893" s="126">
        <v>41800</v>
      </c>
      <c r="F893" s="36">
        <f t="shared" si="13"/>
        <v>0</v>
      </c>
    </row>
    <row r="894" spans="1:6" ht="15.75">
      <c r="A894" s="140" t="s">
        <v>978</v>
      </c>
      <c r="B894" s="134" t="s">
        <v>970</v>
      </c>
      <c r="C894" s="141" t="s">
        <v>832</v>
      </c>
      <c r="D894" s="126">
        <v>41800</v>
      </c>
      <c r="E894" s="126">
        <v>41800</v>
      </c>
      <c r="F894" s="36">
        <f t="shared" si="13"/>
        <v>0</v>
      </c>
    </row>
    <row r="895" spans="1:6" ht="47.25">
      <c r="A895" s="140" t="s">
        <v>1029</v>
      </c>
      <c r="B895" s="134" t="s">
        <v>970</v>
      </c>
      <c r="C895" s="141" t="s">
        <v>832</v>
      </c>
      <c r="D895" s="126">
        <v>41800</v>
      </c>
      <c r="E895" s="126">
        <v>41800</v>
      </c>
      <c r="F895" s="36">
        <f t="shared" si="13"/>
        <v>0</v>
      </c>
    </row>
    <row r="896" spans="1:6" ht="63">
      <c r="A896" s="140" t="s">
        <v>786</v>
      </c>
      <c r="B896" s="134" t="s">
        <v>970</v>
      </c>
      <c r="C896" s="141" t="s">
        <v>798</v>
      </c>
      <c r="D896" s="126">
        <v>35800</v>
      </c>
      <c r="E896" s="126">
        <v>35800</v>
      </c>
      <c r="F896" s="36">
        <f t="shared" si="13"/>
        <v>0</v>
      </c>
    </row>
    <row r="897" spans="1:6" ht="15.75">
      <c r="A897" s="140" t="s">
        <v>978</v>
      </c>
      <c r="B897" s="134" t="s">
        <v>970</v>
      </c>
      <c r="C897" s="141" t="s">
        <v>799</v>
      </c>
      <c r="D897" s="126">
        <v>35800</v>
      </c>
      <c r="E897" s="126">
        <v>35800</v>
      </c>
      <c r="F897" s="36">
        <f t="shared" si="13"/>
        <v>0</v>
      </c>
    </row>
    <row r="898" spans="1:6" ht="47.25">
      <c r="A898" s="140" t="s">
        <v>1029</v>
      </c>
      <c r="B898" s="134" t="s">
        <v>970</v>
      </c>
      <c r="C898" s="141" t="s">
        <v>799</v>
      </c>
      <c r="D898" s="126">
        <v>35800</v>
      </c>
      <c r="E898" s="126">
        <v>35800</v>
      </c>
      <c r="F898" s="36">
        <f t="shared" si="13"/>
        <v>0</v>
      </c>
    </row>
    <row r="899" spans="1:6" ht="94.5">
      <c r="A899" s="140" t="s">
        <v>481</v>
      </c>
      <c r="B899" s="134" t="s">
        <v>970</v>
      </c>
      <c r="C899" s="141" t="s">
        <v>489</v>
      </c>
      <c r="D899" s="126">
        <v>9499898.1600000001</v>
      </c>
      <c r="E899" s="126">
        <v>3476698.28</v>
      </c>
      <c r="F899" s="36">
        <f t="shared" si="13"/>
        <v>6023199.8800000008</v>
      </c>
    </row>
    <row r="900" spans="1:6" ht="15.75">
      <c r="A900" s="140" t="s">
        <v>978</v>
      </c>
      <c r="B900" s="134" t="s">
        <v>970</v>
      </c>
      <c r="C900" s="141" t="s">
        <v>490</v>
      </c>
      <c r="D900" s="126">
        <v>9499898.1600000001</v>
      </c>
      <c r="E900" s="126">
        <v>3476698.28</v>
      </c>
      <c r="F900" s="36">
        <f t="shared" si="13"/>
        <v>6023199.8800000008</v>
      </c>
    </row>
    <row r="901" spans="1:6" ht="47.25">
      <c r="A901" s="140" t="s">
        <v>1029</v>
      </c>
      <c r="B901" s="134" t="s">
        <v>970</v>
      </c>
      <c r="C901" s="141" t="s">
        <v>490</v>
      </c>
      <c r="D901" s="126">
        <v>9499898.1600000001</v>
      </c>
      <c r="E901" s="126">
        <v>3476698.28</v>
      </c>
      <c r="F901" s="36">
        <f t="shared" si="13"/>
        <v>6023199.8800000008</v>
      </c>
    </row>
    <row r="902" spans="1:6" ht="15.75">
      <c r="A902" s="140" t="s">
        <v>1251</v>
      </c>
      <c r="B902" s="134" t="s">
        <v>970</v>
      </c>
      <c r="C902" s="141" t="s">
        <v>833</v>
      </c>
      <c r="D902" s="126">
        <v>3810426.29</v>
      </c>
      <c r="E902" s="126">
        <v>3719164.93</v>
      </c>
      <c r="F902" s="36">
        <f t="shared" si="13"/>
        <v>91261.35999999987</v>
      </c>
    </row>
    <row r="903" spans="1:6" ht="15.75">
      <c r="A903" s="140" t="s">
        <v>978</v>
      </c>
      <c r="B903" s="134" t="s">
        <v>970</v>
      </c>
      <c r="C903" s="141" t="s">
        <v>1486</v>
      </c>
      <c r="D903" s="126">
        <v>3810426.29</v>
      </c>
      <c r="E903" s="126">
        <v>3719164.93</v>
      </c>
      <c r="F903" s="36">
        <f t="shared" si="13"/>
        <v>91261.35999999987</v>
      </c>
    </row>
    <row r="904" spans="1:6" ht="47.25">
      <c r="A904" s="140" t="s">
        <v>1029</v>
      </c>
      <c r="B904" s="134" t="s">
        <v>970</v>
      </c>
      <c r="C904" s="141" t="s">
        <v>1486</v>
      </c>
      <c r="D904" s="126">
        <v>3810426.29</v>
      </c>
      <c r="E904" s="126">
        <v>3719164.93</v>
      </c>
      <c r="F904" s="36">
        <f t="shared" si="13"/>
        <v>91261.35999999987</v>
      </c>
    </row>
    <row r="905" spans="1:6" ht="15.75">
      <c r="A905" s="140" t="s">
        <v>1251</v>
      </c>
      <c r="B905" s="134" t="s">
        <v>970</v>
      </c>
      <c r="C905" s="141" t="s">
        <v>558</v>
      </c>
      <c r="D905" s="126">
        <v>60000</v>
      </c>
      <c r="E905" s="126">
        <v>60000</v>
      </c>
      <c r="F905" s="36">
        <f t="shared" ref="F905:F968" si="14">D905-E905</f>
        <v>0</v>
      </c>
    </row>
    <row r="906" spans="1:6" ht="15.75">
      <c r="A906" s="140" t="s">
        <v>978</v>
      </c>
      <c r="B906" s="134" t="s">
        <v>970</v>
      </c>
      <c r="C906" s="141" t="s">
        <v>559</v>
      </c>
      <c r="D906" s="126">
        <v>60000</v>
      </c>
      <c r="E906" s="126">
        <v>60000</v>
      </c>
      <c r="F906" s="36">
        <f t="shared" si="14"/>
        <v>0</v>
      </c>
    </row>
    <row r="907" spans="1:6" ht="47.25">
      <c r="A907" s="140" t="s">
        <v>1029</v>
      </c>
      <c r="B907" s="134" t="s">
        <v>970</v>
      </c>
      <c r="C907" s="141" t="s">
        <v>559</v>
      </c>
      <c r="D907" s="126">
        <v>60000</v>
      </c>
      <c r="E907" s="126">
        <v>60000</v>
      </c>
      <c r="F907" s="36">
        <f t="shared" si="14"/>
        <v>0</v>
      </c>
    </row>
    <row r="908" spans="1:6" ht="31.5">
      <c r="A908" s="140" t="s">
        <v>924</v>
      </c>
      <c r="B908" s="134" t="s">
        <v>970</v>
      </c>
      <c r="C908" s="141" t="s">
        <v>500</v>
      </c>
      <c r="D908" s="126">
        <v>26034955.199999999</v>
      </c>
      <c r="E908" s="126">
        <v>25998430.800000001</v>
      </c>
      <c r="F908" s="36">
        <f t="shared" si="14"/>
        <v>36524.39999999851</v>
      </c>
    </row>
    <row r="909" spans="1:6" ht="15.75">
      <c r="A909" s="140" t="s">
        <v>978</v>
      </c>
      <c r="B909" s="134" t="s">
        <v>970</v>
      </c>
      <c r="C909" s="141" t="s">
        <v>296</v>
      </c>
      <c r="D909" s="126">
        <v>26034955.199999999</v>
      </c>
      <c r="E909" s="126">
        <v>25998430.800000001</v>
      </c>
      <c r="F909" s="36">
        <f t="shared" si="14"/>
        <v>36524.39999999851</v>
      </c>
    </row>
    <row r="910" spans="1:6" ht="31.5">
      <c r="A910" s="140" t="s">
        <v>1097</v>
      </c>
      <c r="B910" s="134" t="s">
        <v>970</v>
      </c>
      <c r="C910" s="141" t="s">
        <v>296</v>
      </c>
      <c r="D910" s="126">
        <v>26034955.199999999</v>
      </c>
      <c r="E910" s="126">
        <v>25998430.800000001</v>
      </c>
      <c r="F910" s="36">
        <f t="shared" si="14"/>
        <v>36524.39999999851</v>
      </c>
    </row>
    <row r="911" spans="1:6" ht="126">
      <c r="A911" s="140" t="s">
        <v>860</v>
      </c>
      <c r="B911" s="134" t="s">
        <v>970</v>
      </c>
      <c r="C911" s="141" t="s">
        <v>436</v>
      </c>
      <c r="D911" s="126">
        <v>7838042.79</v>
      </c>
      <c r="E911" s="126">
        <v>7825242.79</v>
      </c>
      <c r="F911" s="36">
        <f t="shared" si="14"/>
        <v>12800</v>
      </c>
    </row>
    <row r="912" spans="1:6" ht="15.75">
      <c r="A912" s="140" t="s">
        <v>978</v>
      </c>
      <c r="B912" s="134" t="s">
        <v>970</v>
      </c>
      <c r="C912" s="141" t="s">
        <v>437</v>
      </c>
      <c r="D912" s="126">
        <v>7838042.79</v>
      </c>
      <c r="E912" s="126">
        <v>7825242.79</v>
      </c>
      <c r="F912" s="36">
        <f t="shared" si="14"/>
        <v>12800</v>
      </c>
    </row>
    <row r="913" spans="1:6" ht="31.5">
      <c r="A913" s="140" t="s">
        <v>1097</v>
      </c>
      <c r="B913" s="134" t="s">
        <v>970</v>
      </c>
      <c r="C913" s="141" t="s">
        <v>437</v>
      </c>
      <c r="D913" s="126">
        <v>2036301.42</v>
      </c>
      <c r="E913" s="126">
        <v>2023501.42</v>
      </c>
      <c r="F913" s="36">
        <f t="shared" si="14"/>
        <v>12800</v>
      </c>
    </row>
    <row r="914" spans="1:6" ht="47.25">
      <c r="A914" s="140" t="s">
        <v>1029</v>
      </c>
      <c r="B914" s="134" t="s">
        <v>970</v>
      </c>
      <c r="C914" s="141" t="s">
        <v>437</v>
      </c>
      <c r="D914" s="126">
        <v>5801741.3700000001</v>
      </c>
      <c r="E914" s="126">
        <v>5801741.3700000001</v>
      </c>
      <c r="F914" s="36">
        <f t="shared" si="14"/>
        <v>0</v>
      </c>
    </row>
    <row r="915" spans="1:6" ht="63">
      <c r="A915" s="140" t="s">
        <v>1000</v>
      </c>
      <c r="B915" s="134" t="s">
        <v>970</v>
      </c>
      <c r="C915" s="141" t="s">
        <v>438</v>
      </c>
      <c r="D915" s="126">
        <v>570000</v>
      </c>
      <c r="E915" s="126">
        <v>570000</v>
      </c>
      <c r="F915" s="36">
        <f t="shared" si="14"/>
        <v>0</v>
      </c>
    </row>
    <row r="916" spans="1:6" ht="15.75">
      <c r="A916" s="140" t="s">
        <v>978</v>
      </c>
      <c r="B916" s="134" t="s">
        <v>970</v>
      </c>
      <c r="C916" s="141" t="s">
        <v>439</v>
      </c>
      <c r="D916" s="126">
        <v>570000</v>
      </c>
      <c r="E916" s="126">
        <v>570000</v>
      </c>
      <c r="F916" s="36">
        <f t="shared" si="14"/>
        <v>0</v>
      </c>
    </row>
    <row r="917" spans="1:6" ht="31.5">
      <c r="A917" s="140" t="s">
        <v>1097</v>
      </c>
      <c r="B917" s="134" t="s">
        <v>970</v>
      </c>
      <c r="C917" s="141" t="s">
        <v>439</v>
      </c>
      <c r="D917" s="126">
        <v>570000</v>
      </c>
      <c r="E917" s="126">
        <v>570000</v>
      </c>
      <c r="F917" s="36">
        <f t="shared" si="14"/>
        <v>0</v>
      </c>
    </row>
    <row r="918" spans="1:6" ht="63">
      <c r="A918" s="140" t="s">
        <v>157</v>
      </c>
      <c r="B918" s="134" t="s">
        <v>970</v>
      </c>
      <c r="C918" s="141" t="s">
        <v>440</v>
      </c>
      <c r="D918" s="126">
        <v>120135.54</v>
      </c>
      <c r="E918" s="126">
        <v>120135.54</v>
      </c>
      <c r="F918" s="36">
        <f t="shared" si="14"/>
        <v>0</v>
      </c>
    </row>
    <row r="919" spans="1:6" ht="15.75">
      <c r="A919" s="140" t="s">
        <v>978</v>
      </c>
      <c r="B919" s="134" t="s">
        <v>970</v>
      </c>
      <c r="C919" s="141" t="s">
        <v>441</v>
      </c>
      <c r="D919" s="126">
        <v>120135.54</v>
      </c>
      <c r="E919" s="126">
        <v>120135.54</v>
      </c>
      <c r="F919" s="36">
        <f t="shared" si="14"/>
        <v>0</v>
      </c>
    </row>
    <row r="920" spans="1:6" ht="31.5">
      <c r="A920" s="140" t="s">
        <v>1097</v>
      </c>
      <c r="B920" s="134" t="s">
        <v>970</v>
      </c>
      <c r="C920" s="141" t="s">
        <v>441</v>
      </c>
      <c r="D920" s="126">
        <v>120135.54</v>
      </c>
      <c r="E920" s="126">
        <v>120135.54</v>
      </c>
      <c r="F920" s="36">
        <f t="shared" si="14"/>
        <v>0</v>
      </c>
    </row>
    <row r="921" spans="1:6" ht="15.75">
      <c r="A921" s="143" t="s">
        <v>20</v>
      </c>
      <c r="B921" s="144" t="s">
        <v>970</v>
      </c>
      <c r="C921" s="145" t="s">
        <v>535</v>
      </c>
      <c r="D921" s="146">
        <v>64298288.710000001</v>
      </c>
      <c r="E921" s="146">
        <v>64007892.280000001</v>
      </c>
      <c r="F921" s="147">
        <f t="shared" si="14"/>
        <v>290396.4299999997</v>
      </c>
    </row>
    <row r="922" spans="1:6" ht="47.25">
      <c r="A922" s="140" t="s">
        <v>1593</v>
      </c>
      <c r="B922" s="134" t="s">
        <v>970</v>
      </c>
      <c r="C922" s="141" t="s">
        <v>536</v>
      </c>
      <c r="D922" s="126">
        <v>46907600.200000003</v>
      </c>
      <c r="E922" s="126">
        <v>46651683.420000002</v>
      </c>
      <c r="F922" s="36">
        <f t="shared" si="14"/>
        <v>255916.78000000119</v>
      </c>
    </row>
    <row r="923" spans="1:6" ht="15.75">
      <c r="A923" s="140" t="s">
        <v>978</v>
      </c>
      <c r="B923" s="134" t="s">
        <v>970</v>
      </c>
      <c r="C923" s="141" t="s">
        <v>965</v>
      </c>
      <c r="D923" s="126">
        <v>46907600.200000003</v>
      </c>
      <c r="E923" s="126">
        <v>46651683.420000002</v>
      </c>
      <c r="F923" s="36">
        <f t="shared" si="14"/>
        <v>255916.78000000119</v>
      </c>
    </row>
    <row r="924" spans="1:6" ht="31.5">
      <c r="A924" s="140" t="s">
        <v>1097</v>
      </c>
      <c r="B924" s="134" t="s">
        <v>970</v>
      </c>
      <c r="C924" s="141" t="s">
        <v>965</v>
      </c>
      <c r="D924" s="126">
        <v>46907600.200000003</v>
      </c>
      <c r="E924" s="126">
        <v>46651683.420000002</v>
      </c>
      <c r="F924" s="36">
        <f t="shared" si="14"/>
        <v>255916.78000000119</v>
      </c>
    </row>
    <row r="925" spans="1:6" ht="110.25">
      <c r="A925" s="140" t="s">
        <v>183</v>
      </c>
      <c r="B925" s="134" t="s">
        <v>970</v>
      </c>
      <c r="C925" s="141" t="s">
        <v>1356</v>
      </c>
      <c r="D925" s="126">
        <v>191849.86</v>
      </c>
      <c r="E925" s="126">
        <v>191849.86</v>
      </c>
      <c r="F925" s="36">
        <f t="shared" si="14"/>
        <v>0</v>
      </c>
    </row>
    <row r="926" spans="1:6" ht="15.75">
      <c r="A926" s="140" t="s">
        <v>978</v>
      </c>
      <c r="B926" s="134" t="s">
        <v>970</v>
      </c>
      <c r="C926" s="141" t="s">
        <v>1357</v>
      </c>
      <c r="D926" s="126">
        <v>191849.86</v>
      </c>
      <c r="E926" s="126">
        <v>191849.86</v>
      </c>
      <c r="F926" s="36">
        <f t="shared" si="14"/>
        <v>0</v>
      </c>
    </row>
    <row r="927" spans="1:6" ht="31.5">
      <c r="A927" s="140" t="s">
        <v>1097</v>
      </c>
      <c r="B927" s="134" t="s">
        <v>970</v>
      </c>
      <c r="C927" s="141" t="s">
        <v>1357</v>
      </c>
      <c r="D927" s="126">
        <v>191849.86</v>
      </c>
      <c r="E927" s="126">
        <v>191849.86</v>
      </c>
      <c r="F927" s="36">
        <f t="shared" si="14"/>
        <v>0</v>
      </c>
    </row>
    <row r="928" spans="1:6" ht="126">
      <c r="A928" s="140" t="s">
        <v>184</v>
      </c>
      <c r="B928" s="134" t="s">
        <v>970</v>
      </c>
      <c r="C928" s="141" t="s">
        <v>1358</v>
      </c>
      <c r="D928" s="126">
        <v>4802109.55</v>
      </c>
      <c r="E928" s="126">
        <v>4802109.55</v>
      </c>
      <c r="F928" s="36">
        <f t="shared" si="14"/>
        <v>0</v>
      </c>
    </row>
    <row r="929" spans="1:6" ht="15.75">
      <c r="A929" s="140" t="s">
        <v>978</v>
      </c>
      <c r="B929" s="134" t="s">
        <v>970</v>
      </c>
      <c r="C929" s="141" t="s">
        <v>1359</v>
      </c>
      <c r="D929" s="126">
        <v>4802109.55</v>
      </c>
      <c r="E929" s="126">
        <v>4802109.55</v>
      </c>
      <c r="F929" s="36">
        <f t="shared" si="14"/>
        <v>0</v>
      </c>
    </row>
    <row r="930" spans="1:6" ht="31.5">
      <c r="A930" s="140" t="s">
        <v>1097</v>
      </c>
      <c r="B930" s="134" t="s">
        <v>970</v>
      </c>
      <c r="C930" s="141" t="s">
        <v>1359</v>
      </c>
      <c r="D930" s="126">
        <v>4802109.55</v>
      </c>
      <c r="E930" s="126">
        <v>4802109.55</v>
      </c>
      <c r="F930" s="36">
        <f t="shared" si="14"/>
        <v>0</v>
      </c>
    </row>
    <row r="931" spans="1:6" ht="31.5">
      <c r="A931" s="140" t="s">
        <v>1451</v>
      </c>
      <c r="B931" s="134" t="s">
        <v>970</v>
      </c>
      <c r="C931" s="141" t="s">
        <v>993</v>
      </c>
      <c r="D931" s="126">
        <v>11807607.609999999</v>
      </c>
      <c r="E931" s="126">
        <v>11789902.619999999</v>
      </c>
      <c r="F931" s="36">
        <f t="shared" si="14"/>
        <v>17704.990000000224</v>
      </c>
    </row>
    <row r="932" spans="1:6" ht="15.75">
      <c r="A932" s="140" t="s">
        <v>978</v>
      </c>
      <c r="B932" s="134" t="s">
        <v>970</v>
      </c>
      <c r="C932" s="141" t="s">
        <v>966</v>
      </c>
      <c r="D932" s="126">
        <v>11662862.18</v>
      </c>
      <c r="E932" s="126">
        <v>11662532.18</v>
      </c>
      <c r="F932" s="36">
        <f t="shared" si="14"/>
        <v>330</v>
      </c>
    </row>
    <row r="933" spans="1:6" ht="31.5">
      <c r="A933" s="140" t="s">
        <v>1097</v>
      </c>
      <c r="B933" s="134" t="s">
        <v>970</v>
      </c>
      <c r="C933" s="141" t="s">
        <v>966</v>
      </c>
      <c r="D933" s="126">
        <v>11662862.18</v>
      </c>
      <c r="E933" s="126">
        <v>11662532.18</v>
      </c>
      <c r="F933" s="36">
        <f t="shared" si="14"/>
        <v>330</v>
      </c>
    </row>
    <row r="934" spans="1:6" ht="47.25">
      <c r="A934" s="140" t="s">
        <v>1557</v>
      </c>
      <c r="B934" s="134" t="s">
        <v>970</v>
      </c>
      <c r="C934" s="141" t="s">
        <v>274</v>
      </c>
      <c r="D934" s="126">
        <v>144745.43</v>
      </c>
      <c r="E934" s="126">
        <v>127370.44</v>
      </c>
      <c r="F934" s="36">
        <f t="shared" si="14"/>
        <v>17374.989999999991</v>
      </c>
    </row>
    <row r="935" spans="1:6" ht="47.25">
      <c r="A935" s="140" t="s">
        <v>1225</v>
      </c>
      <c r="B935" s="134" t="s">
        <v>970</v>
      </c>
      <c r="C935" s="141" t="s">
        <v>274</v>
      </c>
      <c r="D935" s="126">
        <v>144745.43</v>
      </c>
      <c r="E935" s="126">
        <v>127370.44</v>
      </c>
      <c r="F935" s="36">
        <f t="shared" si="14"/>
        <v>17374.989999999991</v>
      </c>
    </row>
    <row r="936" spans="1:6" ht="31.5">
      <c r="A936" s="140" t="s">
        <v>1585</v>
      </c>
      <c r="B936" s="134" t="s">
        <v>970</v>
      </c>
      <c r="C936" s="141" t="s">
        <v>1130</v>
      </c>
      <c r="D936" s="126">
        <v>213077.11</v>
      </c>
      <c r="E936" s="126">
        <v>202366.34</v>
      </c>
      <c r="F936" s="36">
        <f t="shared" si="14"/>
        <v>10710.76999999999</v>
      </c>
    </row>
    <row r="937" spans="1:6" ht="15.75">
      <c r="A937" s="140" t="s">
        <v>978</v>
      </c>
      <c r="B937" s="134" t="s">
        <v>970</v>
      </c>
      <c r="C937" s="141" t="s">
        <v>1131</v>
      </c>
      <c r="D937" s="126">
        <v>213077.11</v>
      </c>
      <c r="E937" s="126">
        <v>202366.34</v>
      </c>
      <c r="F937" s="36">
        <f t="shared" si="14"/>
        <v>10710.76999999999</v>
      </c>
    </row>
    <row r="938" spans="1:6" ht="31.5">
      <c r="A938" s="140" t="s">
        <v>1097</v>
      </c>
      <c r="B938" s="134" t="s">
        <v>970</v>
      </c>
      <c r="C938" s="141" t="s">
        <v>1131</v>
      </c>
      <c r="D938" s="126">
        <v>213077.11</v>
      </c>
      <c r="E938" s="126">
        <v>202366.34</v>
      </c>
      <c r="F938" s="36">
        <f t="shared" si="14"/>
        <v>10710.76999999999</v>
      </c>
    </row>
    <row r="939" spans="1:6" ht="31.5">
      <c r="A939" s="140" t="s">
        <v>1447</v>
      </c>
      <c r="B939" s="134" t="s">
        <v>970</v>
      </c>
      <c r="C939" s="141" t="s">
        <v>814</v>
      </c>
      <c r="D939" s="126">
        <v>376044.38</v>
      </c>
      <c r="E939" s="126">
        <v>369980.49</v>
      </c>
      <c r="F939" s="36">
        <f t="shared" si="14"/>
        <v>6063.890000000014</v>
      </c>
    </row>
    <row r="940" spans="1:6" ht="15.75">
      <c r="A940" s="140" t="s">
        <v>978</v>
      </c>
      <c r="B940" s="134" t="s">
        <v>970</v>
      </c>
      <c r="C940" s="141" t="s">
        <v>815</v>
      </c>
      <c r="D940" s="126">
        <v>376044.38</v>
      </c>
      <c r="E940" s="126">
        <v>369980.49</v>
      </c>
      <c r="F940" s="36">
        <f t="shared" si="14"/>
        <v>6063.890000000014</v>
      </c>
    </row>
    <row r="941" spans="1:6" ht="31.5">
      <c r="A941" s="140" t="s">
        <v>1097</v>
      </c>
      <c r="B941" s="134" t="s">
        <v>970</v>
      </c>
      <c r="C941" s="141" t="s">
        <v>815</v>
      </c>
      <c r="D941" s="126">
        <v>376044.38</v>
      </c>
      <c r="E941" s="126">
        <v>369980.49</v>
      </c>
      <c r="F941" s="36">
        <f t="shared" si="14"/>
        <v>6063.890000000014</v>
      </c>
    </row>
    <row r="942" spans="1:6" ht="15.75">
      <c r="A942" s="143" t="s">
        <v>1594</v>
      </c>
      <c r="B942" s="144" t="s">
        <v>970</v>
      </c>
      <c r="C942" s="145" t="s">
        <v>55</v>
      </c>
      <c r="D942" s="146">
        <v>5831556.5700000003</v>
      </c>
      <c r="E942" s="146">
        <v>5805669.6699999999</v>
      </c>
      <c r="F942" s="147">
        <f t="shared" si="14"/>
        <v>25886.900000000373</v>
      </c>
    </row>
    <row r="943" spans="1:6" ht="15.75">
      <c r="A943" s="140" t="s">
        <v>1448</v>
      </c>
      <c r="B943" s="134" t="s">
        <v>970</v>
      </c>
      <c r="C943" s="141" t="s">
        <v>1564</v>
      </c>
      <c r="D943" s="126">
        <v>1843257.57</v>
      </c>
      <c r="E943" s="126">
        <v>1843257.57</v>
      </c>
      <c r="F943" s="36">
        <f t="shared" si="14"/>
        <v>0</v>
      </c>
    </row>
    <row r="944" spans="1:6" ht="15.75">
      <c r="A944" s="140" t="s">
        <v>978</v>
      </c>
      <c r="B944" s="134" t="s">
        <v>970</v>
      </c>
      <c r="C944" s="141" t="s">
        <v>937</v>
      </c>
      <c r="D944" s="126">
        <v>1843257.57</v>
      </c>
      <c r="E944" s="126">
        <v>1843257.57</v>
      </c>
      <c r="F944" s="36">
        <f t="shared" si="14"/>
        <v>0</v>
      </c>
    </row>
    <row r="945" spans="1:6" ht="31.5">
      <c r="A945" s="140" t="s">
        <v>1097</v>
      </c>
      <c r="B945" s="134" t="s">
        <v>970</v>
      </c>
      <c r="C945" s="141" t="s">
        <v>937</v>
      </c>
      <c r="D945" s="126">
        <v>1556518.57</v>
      </c>
      <c r="E945" s="126">
        <v>1556518.57</v>
      </c>
      <c r="F945" s="36">
        <f t="shared" si="14"/>
        <v>0</v>
      </c>
    </row>
    <row r="946" spans="1:6" ht="47.25">
      <c r="A946" s="140" t="s">
        <v>1029</v>
      </c>
      <c r="B946" s="134" t="s">
        <v>970</v>
      </c>
      <c r="C946" s="141" t="s">
        <v>937</v>
      </c>
      <c r="D946" s="126">
        <v>286739</v>
      </c>
      <c r="E946" s="126">
        <v>286739</v>
      </c>
      <c r="F946" s="36">
        <f t="shared" si="14"/>
        <v>0</v>
      </c>
    </row>
    <row r="947" spans="1:6" ht="47.25">
      <c r="A947" s="140" t="s">
        <v>380</v>
      </c>
      <c r="B947" s="134" t="s">
        <v>970</v>
      </c>
      <c r="C947" s="141" t="s">
        <v>139</v>
      </c>
      <c r="D947" s="126">
        <v>3000000</v>
      </c>
      <c r="E947" s="126">
        <v>2999341.3</v>
      </c>
      <c r="F947" s="36">
        <f t="shared" si="14"/>
        <v>658.70000000018626</v>
      </c>
    </row>
    <row r="948" spans="1:6" ht="15.75">
      <c r="A948" s="140" t="s">
        <v>978</v>
      </c>
      <c r="B948" s="134" t="s">
        <v>970</v>
      </c>
      <c r="C948" s="141" t="s">
        <v>938</v>
      </c>
      <c r="D948" s="126">
        <v>3000000</v>
      </c>
      <c r="E948" s="126">
        <v>2999341.3</v>
      </c>
      <c r="F948" s="36">
        <f t="shared" si="14"/>
        <v>658.70000000018626</v>
      </c>
    </row>
    <row r="949" spans="1:6" ht="31.5">
      <c r="A949" s="140" t="s">
        <v>1097</v>
      </c>
      <c r="B949" s="134" t="s">
        <v>970</v>
      </c>
      <c r="C949" s="141" t="s">
        <v>938</v>
      </c>
      <c r="D949" s="126">
        <v>2958000</v>
      </c>
      <c r="E949" s="126">
        <v>2957341.3</v>
      </c>
      <c r="F949" s="36">
        <f t="shared" si="14"/>
        <v>658.70000000018626</v>
      </c>
    </row>
    <row r="950" spans="1:6" ht="47.25">
      <c r="A950" s="140" t="s">
        <v>1029</v>
      </c>
      <c r="B950" s="134" t="s">
        <v>970</v>
      </c>
      <c r="C950" s="141" t="s">
        <v>938</v>
      </c>
      <c r="D950" s="126">
        <v>42000</v>
      </c>
      <c r="E950" s="126">
        <v>42000</v>
      </c>
      <c r="F950" s="36">
        <f t="shared" si="14"/>
        <v>0</v>
      </c>
    </row>
    <row r="951" spans="1:6" ht="31.5">
      <c r="A951" s="140" t="s">
        <v>925</v>
      </c>
      <c r="B951" s="134" t="s">
        <v>970</v>
      </c>
      <c r="C951" s="141" t="s">
        <v>442</v>
      </c>
      <c r="D951" s="126">
        <v>98000</v>
      </c>
      <c r="E951" s="126">
        <v>98000</v>
      </c>
      <c r="F951" s="36">
        <f t="shared" si="14"/>
        <v>0</v>
      </c>
    </row>
    <row r="952" spans="1:6" ht="15.75">
      <c r="A952" s="140" t="s">
        <v>978</v>
      </c>
      <c r="B952" s="134" t="s">
        <v>970</v>
      </c>
      <c r="C952" s="141" t="s">
        <v>443</v>
      </c>
      <c r="D952" s="126">
        <v>98000</v>
      </c>
      <c r="E952" s="126">
        <v>98000</v>
      </c>
      <c r="F952" s="36">
        <f t="shared" si="14"/>
        <v>0</v>
      </c>
    </row>
    <row r="953" spans="1:6" ht="31.5">
      <c r="A953" s="140" t="s">
        <v>1097</v>
      </c>
      <c r="B953" s="134" t="s">
        <v>970</v>
      </c>
      <c r="C953" s="141" t="s">
        <v>443</v>
      </c>
      <c r="D953" s="126">
        <v>98000</v>
      </c>
      <c r="E953" s="126">
        <v>98000</v>
      </c>
      <c r="F953" s="36">
        <f t="shared" si="14"/>
        <v>0</v>
      </c>
    </row>
    <row r="954" spans="1:6" ht="31.5">
      <c r="A954" s="140" t="s">
        <v>925</v>
      </c>
      <c r="B954" s="134" t="s">
        <v>970</v>
      </c>
      <c r="C954" s="141" t="s">
        <v>735</v>
      </c>
      <c r="D954" s="126">
        <v>87100</v>
      </c>
      <c r="E954" s="126">
        <v>87100</v>
      </c>
      <c r="F954" s="36">
        <f t="shared" si="14"/>
        <v>0</v>
      </c>
    </row>
    <row r="955" spans="1:6" ht="15.75">
      <c r="A955" s="140" t="s">
        <v>978</v>
      </c>
      <c r="B955" s="134" t="s">
        <v>970</v>
      </c>
      <c r="C955" s="141" t="s">
        <v>736</v>
      </c>
      <c r="D955" s="126">
        <v>87100</v>
      </c>
      <c r="E955" s="126">
        <v>87100</v>
      </c>
      <c r="F955" s="36">
        <f t="shared" si="14"/>
        <v>0</v>
      </c>
    </row>
    <row r="956" spans="1:6" ht="47.25">
      <c r="A956" s="140" t="s">
        <v>1029</v>
      </c>
      <c r="B956" s="134" t="s">
        <v>970</v>
      </c>
      <c r="C956" s="141" t="s">
        <v>736</v>
      </c>
      <c r="D956" s="126">
        <v>87100</v>
      </c>
      <c r="E956" s="126">
        <v>87100</v>
      </c>
      <c r="F956" s="36">
        <f t="shared" si="14"/>
        <v>0</v>
      </c>
    </row>
    <row r="957" spans="1:6" ht="31.5">
      <c r="A957" s="140" t="s">
        <v>925</v>
      </c>
      <c r="B957" s="134" t="s">
        <v>970</v>
      </c>
      <c r="C957" s="141" t="s">
        <v>1172</v>
      </c>
      <c r="D957" s="126">
        <v>417640</v>
      </c>
      <c r="E957" s="126">
        <v>392411.8</v>
      </c>
      <c r="F957" s="36">
        <f t="shared" si="14"/>
        <v>25228.200000000012</v>
      </c>
    </row>
    <row r="958" spans="1:6" ht="15.75">
      <c r="A958" s="140" t="s">
        <v>978</v>
      </c>
      <c r="B958" s="134" t="s">
        <v>970</v>
      </c>
      <c r="C958" s="141" t="s">
        <v>1173</v>
      </c>
      <c r="D958" s="126">
        <v>417640</v>
      </c>
      <c r="E958" s="126">
        <v>392411.8</v>
      </c>
      <c r="F958" s="36">
        <f t="shared" si="14"/>
        <v>25228.200000000012</v>
      </c>
    </row>
    <row r="959" spans="1:6" ht="31.5">
      <c r="A959" s="140" t="s">
        <v>1097</v>
      </c>
      <c r="B959" s="134" t="s">
        <v>970</v>
      </c>
      <c r="C959" s="141" t="s">
        <v>1173</v>
      </c>
      <c r="D959" s="126">
        <v>128140</v>
      </c>
      <c r="E959" s="126">
        <v>102911.8</v>
      </c>
      <c r="F959" s="36">
        <f t="shared" si="14"/>
        <v>25228.199999999997</v>
      </c>
    </row>
    <row r="960" spans="1:6" ht="47.25">
      <c r="A960" s="140" t="s">
        <v>1029</v>
      </c>
      <c r="B960" s="134" t="s">
        <v>970</v>
      </c>
      <c r="C960" s="141" t="s">
        <v>1173</v>
      </c>
      <c r="D960" s="126">
        <v>289500</v>
      </c>
      <c r="E960" s="126">
        <v>289500</v>
      </c>
      <c r="F960" s="36">
        <f t="shared" si="14"/>
        <v>0</v>
      </c>
    </row>
    <row r="961" spans="1:6" ht="31.5">
      <c r="A961" s="140" t="s">
        <v>1569</v>
      </c>
      <c r="B961" s="134" t="s">
        <v>970</v>
      </c>
      <c r="C961" s="141" t="s">
        <v>737</v>
      </c>
      <c r="D961" s="126">
        <v>105100</v>
      </c>
      <c r="E961" s="126">
        <v>105100</v>
      </c>
      <c r="F961" s="36">
        <f t="shared" si="14"/>
        <v>0</v>
      </c>
    </row>
    <row r="962" spans="1:6" ht="15.75">
      <c r="A962" s="140" t="s">
        <v>978</v>
      </c>
      <c r="B962" s="134" t="s">
        <v>970</v>
      </c>
      <c r="C962" s="141" t="s">
        <v>738</v>
      </c>
      <c r="D962" s="126">
        <v>105100</v>
      </c>
      <c r="E962" s="126">
        <v>105100</v>
      </c>
      <c r="F962" s="36">
        <f t="shared" si="14"/>
        <v>0</v>
      </c>
    </row>
    <row r="963" spans="1:6" ht="47.25">
      <c r="A963" s="140" t="s">
        <v>1029</v>
      </c>
      <c r="B963" s="134" t="s">
        <v>970</v>
      </c>
      <c r="C963" s="141" t="s">
        <v>738</v>
      </c>
      <c r="D963" s="126">
        <v>105100</v>
      </c>
      <c r="E963" s="126">
        <v>105100</v>
      </c>
      <c r="F963" s="36">
        <f t="shared" si="14"/>
        <v>0</v>
      </c>
    </row>
    <row r="964" spans="1:6" ht="31.5">
      <c r="A964" s="140" t="s">
        <v>1569</v>
      </c>
      <c r="B964" s="134" t="s">
        <v>970</v>
      </c>
      <c r="C964" s="141" t="s">
        <v>1174</v>
      </c>
      <c r="D964" s="126">
        <v>280459</v>
      </c>
      <c r="E964" s="126">
        <v>280459</v>
      </c>
      <c r="F964" s="36">
        <f t="shared" si="14"/>
        <v>0</v>
      </c>
    </row>
    <row r="965" spans="1:6" ht="15.75">
      <c r="A965" s="140" t="s">
        <v>978</v>
      </c>
      <c r="B965" s="134" t="s">
        <v>970</v>
      </c>
      <c r="C965" s="141" t="s">
        <v>1175</v>
      </c>
      <c r="D965" s="126">
        <v>280459</v>
      </c>
      <c r="E965" s="126">
        <v>280459</v>
      </c>
      <c r="F965" s="36">
        <f t="shared" si="14"/>
        <v>0</v>
      </c>
    </row>
    <row r="966" spans="1:6" ht="47.25">
      <c r="A966" s="140" t="s">
        <v>1029</v>
      </c>
      <c r="B966" s="134" t="s">
        <v>970</v>
      </c>
      <c r="C966" s="141" t="s">
        <v>1175</v>
      </c>
      <c r="D966" s="126">
        <v>280459</v>
      </c>
      <c r="E966" s="126">
        <v>280459</v>
      </c>
      <c r="F966" s="36">
        <f t="shared" si="14"/>
        <v>0</v>
      </c>
    </row>
    <row r="967" spans="1:6" ht="15.75">
      <c r="A967" s="143" t="s">
        <v>400</v>
      </c>
      <c r="B967" s="144" t="s">
        <v>970</v>
      </c>
      <c r="C967" s="145" t="s">
        <v>593</v>
      </c>
      <c r="D967" s="146">
        <v>85776604.689999998</v>
      </c>
      <c r="E967" s="146">
        <v>81347667.349999994</v>
      </c>
      <c r="F967" s="147">
        <f t="shared" si="14"/>
        <v>4428937.3400000036</v>
      </c>
    </row>
    <row r="968" spans="1:6" ht="63">
      <c r="A968" s="140" t="s">
        <v>98</v>
      </c>
      <c r="B968" s="134" t="s">
        <v>970</v>
      </c>
      <c r="C968" s="141" t="s">
        <v>1176</v>
      </c>
      <c r="D968" s="126">
        <v>2369949.88</v>
      </c>
      <c r="E968" s="126">
        <v>2369949.88</v>
      </c>
      <c r="F968" s="36">
        <f t="shared" si="14"/>
        <v>0</v>
      </c>
    </row>
    <row r="969" spans="1:6" ht="15.75">
      <c r="A969" s="140" t="s">
        <v>978</v>
      </c>
      <c r="B969" s="134" t="s">
        <v>970</v>
      </c>
      <c r="C969" s="141" t="s">
        <v>1177</v>
      </c>
      <c r="D969" s="126">
        <v>2369949.88</v>
      </c>
      <c r="E969" s="126">
        <v>2369949.88</v>
      </c>
      <c r="F969" s="36">
        <f t="shared" ref="F969:F1032" si="15">D969-E969</f>
        <v>0</v>
      </c>
    </row>
    <row r="970" spans="1:6" ht="31.5">
      <c r="A970" s="140" t="s">
        <v>1097</v>
      </c>
      <c r="B970" s="134" t="s">
        <v>970</v>
      </c>
      <c r="C970" s="141" t="s">
        <v>1177</v>
      </c>
      <c r="D970" s="126">
        <v>2369949.88</v>
      </c>
      <c r="E970" s="126">
        <v>2369949.88</v>
      </c>
      <c r="F970" s="36">
        <f t="shared" si="15"/>
        <v>0</v>
      </c>
    </row>
    <row r="971" spans="1:6" ht="31.5">
      <c r="A971" s="140" t="s">
        <v>989</v>
      </c>
      <c r="B971" s="134" t="s">
        <v>970</v>
      </c>
      <c r="C971" s="141" t="s">
        <v>594</v>
      </c>
      <c r="D971" s="126">
        <v>7897478.1100000003</v>
      </c>
      <c r="E971" s="126">
        <v>7891490.3799999999</v>
      </c>
      <c r="F971" s="36">
        <f t="shared" si="15"/>
        <v>5987.730000000447</v>
      </c>
    </row>
    <row r="972" spans="1:6" ht="31.5">
      <c r="A972" s="140" t="s">
        <v>14</v>
      </c>
      <c r="B972" s="134" t="s">
        <v>970</v>
      </c>
      <c r="C972" s="141" t="s">
        <v>939</v>
      </c>
      <c r="D972" s="126">
        <v>7866022.1100000003</v>
      </c>
      <c r="E972" s="126">
        <v>7860034.3799999999</v>
      </c>
      <c r="F972" s="36">
        <f t="shared" si="15"/>
        <v>5987.730000000447</v>
      </c>
    </row>
    <row r="973" spans="1:6" ht="15.75">
      <c r="A973" s="140" t="s">
        <v>1156</v>
      </c>
      <c r="B973" s="134" t="s">
        <v>970</v>
      </c>
      <c r="C973" s="141" t="s">
        <v>939</v>
      </c>
      <c r="D973" s="126">
        <v>6031920.2000000002</v>
      </c>
      <c r="E973" s="126">
        <v>6031801.5999999996</v>
      </c>
      <c r="F973" s="36">
        <f t="shared" si="15"/>
        <v>118.60000000055879</v>
      </c>
    </row>
    <row r="974" spans="1:6" ht="15.75">
      <c r="A974" s="140" t="s">
        <v>1157</v>
      </c>
      <c r="B974" s="134" t="s">
        <v>970</v>
      </c>
      <c r="C974" s="141" t="s">
        <v>939</v>
      </c>
      <c r="D974" s="126">
        <v>1803583.92</v>
      </c>
      <c r="E974" s="126">
        <v>1803548.12</v>
      </c>
      <c r="F974" s="36">
        <f t="shared" si="15"/>
        <v>35.799999999813735</v>
      </c>
    </row>
    <row r="975" spans="1:6" ht="31.5">
      <c r="A975" s="140" t="s">
        <v>1158</v>
      </c>
      <c r="B975" s="134" t="s">
        <v>970</v>
      </c>
      <c r="C975" s="141" t="s">
        <v>939</v>
      </c>
      <c r="D975" s="126">
        <v>30517.99</v>
      </c>
      <c r="E975" s="126">
        <v>24684.66</v>
      </c>
      <c r="F975" s="36">
        <f t="shared" si="15"/>
        <v>5833.3300000000017</v>
      </c>
    </row>
    <row r="976" spans="1:6" ht="31.5">
      <c r="A976" s="140" t="s">
        <v>15</v>
      </c>
      <c r="B976" s="134" t="s">
        <v>970</v>
      </c>
      <c r="C976" s="141" t="s">
        <v>940</v>
      </c>
      <c r="D976" s="126">
        <v>31456</v>
      </c>
      <c r="E976" s="126">
        <v>31456</v>
      </c>
      <c r="F976" s="36">
        <f t="shared" si="15"/>
        <v>0</v>
      </c>
    </row>
    <row r="977" spans="1:6" ht="15.75">
      <c r="A977" s="140" t="s">
        <v>1160</v>
      </c>
      <c r="B977" s="134" t="s">
        <v>970</v>
      </c>
      <c r="C977" s="141" t="s">
        <v>940</v>
      </c>
      <c r="D977" s="126">
        <v>31456</v>
      </c>
      <c r="E977" s="126">
        <v>31456</v>
      </c>
      <c r="F977" s="36">
        <f t="shared" si="15"/>
        <v>0</v>
      </c>
    </row>
    <row r="978" spans="1:6" ht="110.25">
      <c r="A978" s="140" t="s">
        <v>178</v>
      </c>
      <c r="B978" s="134" t="s">
        <v>970</v>
      </c>
      <c r="C978" s="141" t="s">
        <v>1360</v>
      </c>
      <c r="D978" s="126">
        <v>152978.37</v>
      </c>
      <c r="E978" s="126">
        <v>152978.37</v>
      </c>
      <c r="F978" s="36">
        <f t="shared" si="15"/>
        <v>0</v>
      </c>
    </row>
    <row r="979" spans="1:6" ht="31.5">
      <c r="A979" s="140" t="s">
        <v>14</v>
      </c>
      <c r="B979" s="134" t="s">
        <v>970</v>
      </c>
      <c r="C979" s="141" t="s">
        <v>1361</v>
      </c>
      <c r="D979" s="126">
        <v>152978.37</v>
      </c>
      <c r="E979" s="126">
        <v>152978.37</v>
      </c>
      <c r="F979" s="36">
        <f t="shared" si="15"/>
        <v>0</v>
      </c>
    </row>
    <row r="980" spans="1:6" ht="15.75">
      <c r="A980" s="140" t="s">
        <v>1156</v>
      </c>
      <c r="B980" s="134" t="s">
        <v>970</v>
      </c>
      <c r="C980" s="141" t="s">
        <v>1361</v>
      </c>
      <c r="D980" s="126">
        <v>117494.91</v>
      </c>
      <c r="E980" s="126">
        <v>117494.91</v>
      </c>
      <c r="F980" s="36">
        <f t="shared" si="15"/>
        <v>0</v>
      </c>
    </row>
    <row r="981" spans="1:6" ht="15.75">
      <c r="A981" s="140" t="s">
        <v>1157</v>
      </c>
      <c r="B981" s="134" t="s">
        <v>970</v>
      </c>
      <c r="C981" s="141" t="s">
        <v>1361</v>
      </c>
      <c r="D981" s="126">
        <v>35483.46</v>
      </c>
      <c r="E981" s="126">
        <v>35483.46</v>
      </c>
      <c r="F981" s="36">
        <f t="shared" si="15"/>
        <v>0</v>
      </c>
    </row>
    <row r="982" spans="1:6" ht="31.5">
      <c r="A982" s="140" t="s">
        <v>989</v>
      </c>
      <c r="B982" s="134" t="s">
        <v>970</v>
      </c>
      <c r="C982" s="141" t="s">
        <v>40</v>
      </c>
      <c r="D982" s="126">
        <v>39330.050000000003</v>
      </c>
      <c r="E982" s="126">
        <v>39330.050000000003</v>
      </c>
      <c r="F982" s="36">
        <f t="shared" si="15"/>
        <v>0</v>
      </c>
    </row>
    <row r="983" spans="1:6" ht="31.5">
      <c r="A983" s="140" t="s">
        <v>14</v>
      </c>
      <c r="B983" s="134" t="s">
        <v>970</v>
      </c>
      <c r="C983" s="141" t="s">
        <v>41</v>
      </c>
      <c r="D983" s="126">
        <v>39330.050000000003</v>
      </c>
      <c r="E983" s="126">
        <v>39330.050000000003</v>
      </c>
      <c r="F983" s="36">
        <f t="shared" si="15"/>
        <v>0</v>
      </c>
    </row>
    <row r="984" spans="1:6" ht="15.75">
      <c r="A984" s="140" t="s">
        <v>1156</v>
      </c>
      <c r="B984" s="134" t="s">
        <v>970</v>
      </c>
      <c r="C984" s="141" t="s">
        <v>41</v>
      </c>
      <c r="D984" s="126">
        <v>30207.41</v>
      </c>
      <c r="E984" s="126">
        <v>30207.41</v>
      </c>
      <c r="F984" s="36">
        <f t="shared" si="15"/>
        <v>0</v>
      </c>
    </row>
    <row r="985" spans="1:6" ht="15.75">
      <c r="A985" s="140" t="s">
        <v>1157</v>
      </c>
      <c r="B985" s="134" t="s">
        <v>970</v>
      </c>
      <c r="C985" s="141" t="s">
        <v>41</v>
      </c>
      <c r="D985" s="126">
        <v>9122.64</v>
      </c>
      <c r="E985" s="126">
        <v>9122.64</v>
      </c>
      <c r="F985" s="36">
        <f t="shared" si="15"/>
        <v>0</v>
      </c>
    </row>
    <row r="986" spans="1:6" ht="78.75">
      <c r="A986" s="140" t="s">
        <v>470</v>
      </c>
      <c r="B986" s="136">
        <v>200</v>
      </c>
      <c r="C986" s="141" t="s">
        <v>595</v>
      </c>
      <c r="D986" s="126">
        <v>44722547.439999998</v>
      </c>
      <c r="E986" s="126">
        <v>44061547.619999997</v>
      </c>
      <c r="F986" s="36">
        <f t="shared" si="15"/>
        <v>660999.8200000003</v>
      </c>
    </row>
    <row r="987" spans="1:6" ht="15.75">
      <c r="A987" s="140" t="s">
        <v>17</v>
      </c>
      <c r="B987" s="136" t="s">
        <v>970</v>
      </c>
      <c r="C987" s="141" t="s">
        <v>941</v>
      </c>
      <c r="D987" s="126">
        <v>38264404.68</v>
      </c>
      <c r="E987" s="126">
        <v>37927262.890000001</v>
      </c>
      <c r="F987" s="36">
        <f t="shared" si="15"/>
        <v>337141.78999999911</v>
      </c>
    </row>
    <row r="988" spans="1:6" ht="15.75">
      <c r="A988" s="140" t="s">
        <v>1156</v>
      </c>
      <c r="B988" s="136" t="s">
        <v>970</v>
      </c>
      <c r="C988" s="141" t="s">
        <v>941</v>
      </c>
      <c r="D988" s="126">
        <v>29385464.530000001</v>
      </c>
      <c r="E988" s="126">
        <v>29141642.920000002</v>
      </c>
      <c r="F988" s="36">
        <f t="shared" si="15"/>
        <v>243821.6099999994</v>
      </c>
    </row>
    <row r="989" spans="1:6" ht="15.75">
      <c r="A989" s="140" t="s">
        <v>1157</v>
      </c>
      <c r="B989" s="136" t="s">
        <v>970</v>
      </c>
      <c r="C989" s="141" t="s">
        <v>941</v>
      </c>
      <c r="D989" s="126">
        <v>8828940.1500000004</v>
      </c>
      <c r="E989" s="126">
        <v>8751144.8399999999</v>
      </c>
      <c r="F989" s="36">
        <f t="shared" si="15"/>
        <v>77795.310000000522</v>
      </c>
    </row>
    <row r="990" spans="1:6" ht="31.5">
      <c r="A990" s="140" t="s">
        <v>1158</v>
      </c>
      <c r="B990" s="136" t="s">
        <v>970</v>
      </c>
      <c r="C990" s="141" t="s">
        <v>941</v>
      </c>
      <c r="D990" s="126">
        <v>50000</v>
      </c>
      <c r="E990" s="126">
        <v>34475.129999999997</v>
      </c>
      <c r="F990" s="36">
        <f t="shared" si="15"/>
        <v>15524.870000000003</v>
      </c>
    </row>
    <row r="991" spans="1:6" ht="31.5">
      <c r="A991" s="140" t="s">
        <v>15</v>
      </c>
      <c r="B991" s="136" t="s">
        <v>970</v>
      </c>
      <c r="C991" s="141" t="s">
        <v>942</v>
      </c>
      <c r="D991" s="126">
        <v>6446403.7599999998</v>
      </c>
      <c r="E991" s="126">
        <v>6122546.7300000004</v>
      </c>
      <c r="F991" s="36">
        <f t="shared" si="15"/>
        <v>323857.02999999933</v>
      </c>
    </row>
    <row r="992" spans="1:6" ht="15.75">
      <c r="A992" s="140" t="s">
        <v>456</v>
      </c>
      <c r="B992" s="136" t="s">
        <v>970</v>
      </c>
      <c r="C992" s="141" t="s">
        <v>942</v>
      </c>
      <c r="D992" s="126">
        <v>121660.29</v>
      </c>
      <c r="E992" s="126">
        <v>115327.67999999999</v>
      </c>
      <c r="F992" s="36">
        <f t="shared" si="15"/>
        <v>6332.6100000000006</v>
      </c>
    </row>
    <row r="993" spans="1:6" ht="15.75">
      <c r="A993" s="140" t="s">
        <v>459</v>
      </c>
      <c r="B993" s="136" t="s">
        <v>970</v>
      </c>
      <c r="C993" s="141" t="s">
        <v>942</v>
      </c>
      <c r="D993" s="126">
        <v>781241.87</v>
      </c>
      <c r="E993" s="126">
        <v>647236.43000000005</v>
      </c>
      <c r="F993" s="36">
        <f t="shared" si="15"/>
        <v>134005.43999999994</v>
      </c>
    </row>
    <row r="994" spans="1:6" ht="15.75">
      <c r="A994" s="140" t="s">
        <v>460</v>
      </c>
      <c r="B994" s="136" t="s">
        <v>970</v>
      </c>
      <c r="C994" s="141" t="s">
        <v>942</v>
      </c>
      <c r="D994" s="126">
        <v>1345561.98</v>
      </c>
      <c r="E994" s="126">
        <v>1333701.98</v>
      </c>
      <c r="F994" s="36">
        <f t="shared" si="15"/>
        <v>11860</v>
      </c>
    </row>
    <row r="995" spans="1:6" ht="15.75">
      <c r="A995" s="140" t="s">
        <v>1160</v>
      </c>
      <c r="B995" s="136" t="s">
        <v>970</v>
      </c>
      <c r="C995" s="141" t="s">
        <v>942</v>
      </c>
      <c r="D995" s="126">
        <v>2430184.37</v>
      </c>
      <c r="E995" s="126">
        <v>2426364.86</v>
      </c>
      <c r="F995" s="36">
        <f t="shared" si="15"/>
        <v>3819.5100000002421</v>
      </c>
    </row>
    <row r="996" spans="1:6" ht="15.75">
      <c r="A996" s="140" t="s">
        <v>957</v>
      </c>
      <c r="B996" s="136" t="s">
        <v>970</v>
      </c>
      <c r="C996" s="141" t="s">
        <v>942</v>
      </c>
      <c r="D996" s="126">
        <v>8521.89</v>
      </c>
      <c r="E996" s="126">
        <v>8521.89</v>
      </c>
      <c r="F996" s="36">
        <f t="shared" si="15"/>
        <v>0</v>
      </c>
    </row>
    <row r="997" spans="1:6" ht="15.75">
      <c r="A997" s="140" t="s">
        <v>251</v>
      </c>
      <c r="B997" s="136" t="s">
        <v>970</v>
      </c>
      <c r="C997" s="141" t="s">
        <v>942</v>
      </c>
      <c r="D997" s="126">
        <v>480190.14</v>
      </c>
      <c r="E997" s="126">
        <v>450310</v>
      </c>
      <c r="F997" s="36">
        <f t="shared" si="15"/>
        <v>29880.140000000014</v>
      </c>
    </row>
    <row r="998" spans="1:6" ht="15.75">
      <c r="A998" s="140" t="s">
        <v>106</v>
      </c>
      <c r="B998" s="136" t="s">
        <v>970</v>
      </c>
      <c r="C998" s="141" t="s">
        <v>942</v>
      </c>
      <c r="D998" s="126">
        <v>418320.72</v>
      </c>
      <c r="E998" s="126">
        <v>314028.39</v>
      </c>
      <c r="F998" s="36">
        <f t="shared" si="15"/>
        <v>104292.32999999996</v>
      </c>
    </row>
    <row r="999" spans="1:6" ht="31.5">
      <c r="A999" s="140" t="s">
        <v>1223</v>
      </c>
      <c r="B999" s="136" t="s">
        <v>970</v>
      </c>
      <c r="C999" s="141" t="s">
        <v>942</v>
      </c>
      <c r="D999" s="126">
        <v>250</v>
      </c>
      <c r="E999" s="126">
        <v>250</v>
      </c>
      <c r="F999" s="36">
        <f t="shared" si="15"/>
        <v>0</v>
      </c>
    </row>
    <row r="1000" spans="1:6" ht="15.75">
      <c r="A1000" s="140" t="s">
        <v>958</v>
      </c>
      <c r="B1000" s="136" t="s">
        <v>970</v>
      </c>
      <c r="C1000" s="141" t="s">
        <v>942</v>
      </c>
      <c r="D1000" s="126">
        <v>182487.28</v>
      </c>
      <c r="E1000" s="126">
        <v>148820.28</v>
      </c>
      <c r="F1000" s="36">
        <f t="shared" si="15"/>
        <v>33667</v>
      </c>
    </row>
    <row r="1001" spans="1:6" ht="15.75">
      <c r="A1001" s="140" t="s">
        <v>99</v>
      </c>
      <c r="B1001" s="136" t="s">
        <v>970</v>
      </c>
      <c r="C1001" s="141" t="s">
        <v>942</v>
      </c>
      <c r="D1001" s="126">
        <v>39916</v>
      </c>
      <c r="E1001" s="126">
        <v>39916</v>
      </c>
      <c r="F1001" s="36">
        <f t="shared" si="15"/>
        <v>0</v>
      </c>
    </row>
    <row r="1002" spans="1:6" ht="15.75">
      <c r="A1002" s="140" t="s">
        <v>458</v>
      </c>
      <c r="B1002" s="136" t="s">
        <v>970</v>
      </c>
      <c r="C1002" s="141" t="s">
        <v>942</v>
      </c>
      <c r="D1002" s="126">
        <v>638069.22</v>
      </c>
      <c r="E1002" s="126">
        <v>638069.22</v>
      </c>
      <c r="F1002" s="36">
        <f t="shared" si="15"/>
        <v>0</v>
      </c>
    </row>
    <row r="1003" spans="1:6" ht="15.75">
      <c r="A1003" s="140" t="s">
        <v>16</v>
      </c>
      <c r="B1003" s="136" t="s">
        <v>970</v>
      </c>
      <c r="C1003" s="141" t="s">
        <v>943</v>
      </c>
      <c r="D1003" s="126">
        <v>11739</v>
      </c>
      <c r="E1003" s="126">
        <v>11738</v>
      </c>
      <c r="F1003" s="36">
        <f t="shared" si="15"/>
        <v>1</v>
      </c>
    </row>
    <row r="1004" spans="1:6" ht="15.75">
      <c r="A1004" s="140" t="s">
        <v>960</v>
      </c>
      <c r="B1004" s="136" t="s">
        <v>970</v>
      </c>
      <c r="C1004" s="141" t="s">
        <v>943</v>
      </c>
      <c r="D1004" s="126">
        <v>11739</v>
      </c>
      <c r="E1004" s="126">
        <v>11738</v>
      </c>
      <c r="F1004" s="36">
        <f t="shared" si="15"/>
        <v>1</v>
      </c>
    </row>
    <row r="1005" spans="1:6" ht="141.75">
      <c r="A1005" s="140" t="s">
        <v>185</v>
      </c>
      <c r="B1005" s="136" t="s">
        <v>970</v>
      </c>
      <c r="C1005" s="141" t="s">
        <v>1362</v>
      </c>
      <c r="D1005" s="126">
        <v>806214.78</v>
      </c>
      <c r="E1005" s="126">
        <v>806214.78</v>
      </c>
      <c r="F1005" s="36">
        <f t="shared" si="15"/>
        <v>0</v>
      </c>
    </row>
    <row r="1006" spans="1:6" ht="15.75">
      <c r="A1006" s="140" t="s">
        <v>17</v>
      </c>
      <c r="B1006" s="136" t="s">
        <v>970</v>
      </c>
      <c r="C1006" s="141" t="s">
        <v>1363</v>
      </c>
      <c r="D1006" s="126">
        <v>806214.78</v>
      </c>
      <c r="E1006" s="126">
        <v>806214.78</v>
      </c>
      <c r="F1006" s="36">
        <f t="shared" si="15"/>
        <v>0</v>
      </c>
    </row>
    <row r="1007" spans="1:6" ht="15.75">
      <c r="A1007" s="140" t="s">
        <v>1156</v>
      </c>
      <c r="B1007" s="136" t="s">
        <v>970</v>
      </c>
      <c r="C1007" s="141" t="s">
        <v>1363</v>
      </c>
      <c r="D1007" s="126">
        <v>618629.4</v>
      </c>
      <c r="E1007" s="126">
        <v>618629.4</v>
      </c>
      <c r="F1007" s="36">
        <f t="shared" si="15"/>
        <v>0</v>
      </c>
    </row>
    <row r="1008" spans="1:6" ht="15.75">
      <c r="A1008" s="140" t="s">
        <v>1157</v>
      </c>
      <c r="B1008" s="136" t="s">
        <v>970</v>
      </c>
      <c r="C1008" s="141" t="s">
        <v>1363</v>
      </c>
      <c r="D1008" s="126">
        <v>187585.38</v>
      </c>
      <c r="E1008" s="126">
        <v>187585.38</v>
      </c>
      <c r="F1008" s="36">
        <f t="shared" si="15"/>
        <v>0</v>
      </c>
    </row>
    <row r="1009" spans="1:6" ht="31.5">
      <c r="A1009" s="140" t="s">
        <v>381</v>
      </c>
      <c r="B1009" s="136" t="s">
        <v>970</v>
      </c>
      <c r="C1009" s="141" t="s">
        <v>444</v>
      </c>
      <c r="D1009" s="126">
        <v>65671</v>
      </c>
      <c r="E1009" s="126">
        <v>65666</v>
      </c>
      <c r="F1009" s="36">
        <f t="shared" si="15"/>
        <v>5</v>
      </c>
    </row>
    <row r="1010" spans="1:6" ht="15.75">
      <c r="A1010" s="140" t="s">
        <v>978</v>
      </c>
      <c r="B1010" s="136" t="s">
        <v>970</v>
      </c>
      <c r="C1010" s="141" t="s">
        <v>445</v>
      </c>
      <c r="D1010" s="126">
        <v>65671</v>
      </c>
      <c r="E1010" s="126">
        <v>65666</v>
      </c>
      <c r="F1010" s="36">
        <f t="shared" si="15"/>
        <v>5</v>
      </c>
    </row>
    <row r="1011" spans="1:6" ht="31.5">
      <c r="A1011" s="140" t="s">
        <v>1097</v>
      </c>
      <c r="B1011" s="136" t="s">
        <v>970</v>
      </c>
      <c r="C1011" s="141" t="s">
        <v>445</v>
      </c>
      <c r="D1011" s="126">
        <v>65671</v>
      </c>
      <c r="E1011" s="126">
        <v>65666</v>
      </c>
      <c r="F1011" s="36">
        <f t="shared" si="15"/>
        <v>5</v>
      </c>
    </row>
    <row r="1012" spans="1:6" ht="31.5">
      <c r="A1012" s="140" t="s">
        <v>381</v>
      </c>
      <c r="B1012" s="136" t="s">
        <v>970</v>
      </c>
      <c r="C1012" s="141" t="s">
        <v>241</v>
      </c>
      <c r="D1012" s="126">
        <v>14987000</v>
      </c>
      <c r="E1012" s="126">
        <v>12673042.09</v>
      </c>
      <c r="F1012" s="36">
        <f t="shared" si="15"/>
        <v>2313957.91</v>
      </c>
    </row>
    <row r="1013" spans="1:6" ht="15.75">
      <c r="A1013" s="140" t="s">
        <v>978</v>
      </c>
      <c r="B1013" s="136" t="s">
        <v>970</v>
      </c>
      <c r="C1013" s="141" t="s">
        <v>242</v>
      </c>
      <c r="D1013" s="126">
        <v>14987000</v>
      </c>
      <c r="E1013" s="126">
        <v>12673042.09</v>
      </c>
      <c r="F1013" s="36">
        <f t="shared" si="15"/>
        <v>2313957.91</v>
      </c>
    </row>
    <row r="1014" spans="1:6" ht="31.5">
      <c r="A1014" s="140" t="s">
        <v>1097</v>
      </c>
      <c r="B1014" s="136" t="s">
        <v>970</v>
      </c>
      <c r="C1014" s="141" t="s">
        <v>242</v>
      </c>
      <c r="D1014" s="126">
        <v>14987000</v>
      </c>
      <c r="E1014" s="126">
        <v>12673042.09</v>
      </c>
      <c r="F1014" s="36">
        <f t="shared" si="15"/>
        <v>2313957.91</v>
      </c>
    </row>
    <row r="1015" spans="1:6" ht="31.5">
      <c r="A1015" s="140" t="s">
        <v>381</v>
      </c>
      <c r="B1015" s="136" t="s">
        <v>970</v>
      </c>
      <c r="C1015" s="141" t="s">
        <v>243</v>
      </c>
      <c r="D1015" s="126">
        <v>9317032.3300000001</v>
      </c>
      <c r="E1015" s="126">
        <v>7869125.4500000002</v>
      </c>
      <c r="F1015" s="36">
        <f t="shared" si="15"/>
        <v>1447906.88</v>
      </c>
    </row>
    <row r="1016" spans="1:6" ht="15.75">
      <c r="A1016" s="140" t="s">
        <v>978</v>
      </c>
      <c r="B1016" s="136" t="s">
        <v>970</v>
      </c>
      <c r="C1016" s="141" t="s">
        <v>107</v>
      </c>
      <c r="D1016" s="126">
        <v>9317032.3300000001</v>
      </c>
      <c r="E1016" s="126">
        <v>7869125.4500000002</v>
      </c>
      <c r="F1016" s="36">
        <f t="shared" si="15"/>
        <v>1447906.88</v>
      </c>
    </row>
    <row r="1017" spans="1:6" ht="31.5">
      <c r="A1017" s="140" t="s">
        <v>1097</v>
      </c>
      <c r="B1017" s="136" t="s">
        <v>970</v>
      </c>
      <c r="C1017" s="141" t="s">
        <v>107</v>
      </c>
      <c r="D1017" s="126">
        <v>9317032.3300000001</v>
      </c>
      <c r="E1017" s="126">
        <v>7869125.4500000002</v>
      </c>
      <c r="F1017" s="36">
        <f t="shared" si="15"/>
        <v>1447906.88</v>
      </c>
    </row>
    <row r="1018" spans="1:6" ht="94.5">
      <c r="A1018" s="140" t="s">
        <v>1570</v>
      </c>
      <c r="B1018" s="136" t="s">
        <v>970</v>
      </c>
      <c r="C1018" s="141" t="s">
        <v>914</v>
      </c>
      <c r="D1018" s="126">
        <v>1804200</v>
      </c>
      <c r="E1018" s="126">
        <v>1804190</v>
      </c>
      <c r="F1018" s="36">
        <f t="shared" si="15"/>
        <v>10</v>
      </c>
    </row>
    <row r="1019" spans="1:6" ht="15.75">
      <c r="A1019" s="140" t="s">
        <v>978</v>
      </c>
      <c r="B1019" s="136" t="s">
        <v>970</v>
      </c>
      <c r="C1019" s="141" t="s">
        <v>944</v>
      </c>
      <c r="D1019" s="126">
        <v>1804200</v>
      </c>
      <c r="E1019" s="126">
        <v>1804190</v>
      </c>
      <c r="F1019" s="36">
        <f t="shared" si="15"/>
        <v>10</v>
      </c>
    </row>
    <row r="1020" spans="1:6" ht="31.5">
      <c r="A1020" s="140" t="s">
        <v>1097</v>
      </c>
      <c r="B1020" s="136" t="s">
        <v>970</v>
      </c>
      <c r="C1020" s="141" t="s">
        <v>944</v>
      </c>
      <c r="D1020" s="126">
        <v>1702064</v>
      </c>
      <c r="E1020" s="126">
        <v>1702064</v>
      </c>
      <c r="F1020" s="36">
        <f t="shared" si="15"/>
        <v>0</v>
      </c>
    </row>
    <row r="1021" spans="1:6" ht="47.25">
      <c r="A1021" s="140" t="s">
        <v>1029</v>
      </c>
      <c r="B1021" s="136" t="s">
        <v>970</v>
      </c>
      <c r="C1021" s="141" t="s">
        <v>944</v>
      </c>
      <c r="D1021" s="126">
        <v>102136</v>
      </c>
      <c r="E1021" s="126">
        <v>102126</v>
      </c>
      <c r="F1021" s="36">
        <f t="shared" si="15"/>
        <v>10</v>
      </c>
    </row>
    <row r="1022" spans="1:6" ht="63">
      <c r="A1022" s="140" t="s">
        <v>158</v>
      </c>
      <c r="B1022" s="136" t="s">
        <v>970</v>
      </c>
      <c r="C1022" s="141" t="s">
        <v>1132</v>
      </c>
      <c r="D1022" s="126">
        <v>3563500</v>
      </c>
      <c r="E1022" s="126">
        <v>3563430</v>
      </c>
      <c r="F1022" s="36">
        <f t="shared" si="15"/>
        <v>70</v>
      </c>
    </row>
    <row r="1023" spans="1:6" ht="15.75">
      <c r="A1023" s="140" t="s">
        <v>978</v>
      </c>
      <c r="B1023" s="136" t="s">
        <v>970</v>
      </c>
      <c r="C1023" s="141" t="s">
        <v>1133</v>
      </c>
      <c r="D1023" s="126">
        <v>3563500</v>
      </c>
      <c r="E1023" s="126">
        <v>3563430</v>
      </c>
      <c r="F1023" s="36">
        <f t="shared" si="15"/>
        <v>70</v>
      </c>
    </row>
    <row r="1024" spans="1:6" ht="31.5">
      <c r="A1024" s="140" t="s">
        <v>1097</v>
      </c>
      <c r="B1024" s="136" t="s">
        <v>970</v>
      </c>
      <c r="C1024" s="141" t="s">
        <v>1133</v>
      </c>
      <c r="D1024" s="126">
        <v>3563500</v>
      </c>
      <c r="E1024" s="126">
        <v>3563430</v>
      </c>
      <c r="F1024" s="36">
        <f t="shared" si="15"/>
        <v>70</v>
      </c>
    </row>
    <row r="1025" spans="1:6" ht="47.25">
      <c r="A1025" s="140" t="s">
        <v>177</v>
      </c>
      <c r="B1025" s="136" t="s">
        <v>970</v>
      </c>
      <c r="C1025" s="141" t="s">
        <v>1364</v>
      </c>
      <c r="D1025" s="126">
        <v>50702.73</v>
      </c>
      <c r="E1025" s="126">
        <v>50702.73</v>
      </c>
      <c r="F1025" s="36">
        <f t="shared" si="15"/>
        <v>0</v>
      </c>
    </row>
    <row r="1026" spans="1:6" ht="31.5">
      <c r="A1026" s="140" t="s">
        <v>14</v>
      </c>
      <c r="B1026" s="136" t="s">
        <v>970</v>
      </c>
      <c r="C1026" s="141" t="s">
        <v>1365</v>
      </c>
      <c r="D1026" s="126">
        <v>50702.73</v>
      </c>
      <c r="E1026" s="126">
        <v>50702.73</v>
      </c>
      <c r="F1026" s="36">
        <f t="shared" si="15"/>
        <v>0</v>
      </c>
    </row>
    <row r="1027" spans="1:6" ht="15.75">
      <c r="A1027" s="140" t="s">
        <v>1156</v>
      </c>
      <c r="B1027" s="136" t="s">
        <v>970</v>
      </c>
      <c r="C1027" s="141" t="s">
        <v>1365</v>
      </c>
      <c r="D1027" s="126">
        <v>38942.19</v>
      </c>
      <c r="E1027" s="126">
        <v>38942.19</v>
      </c>
      <c r="F1027" s="36">
        <f t="shared" si="15"/>
        <v>0</v>
      </c>
    </row>
    <row r="1028" spans="1:6" ht="15.75">
      <c r="A1028" s="140" t="s">
        <v>1157</v>
      </c>
      <c r="B1028" s="136" t="s">
        <v>970</v>
      </c>
      <c r="C1028" s="141" t="s">
        <v>1365</v>
      </c>
      <c r="D1028" s="126">
        <v>11760.54</v>
      </c>
      <c r="E1028" s="126">
        <v>11760.54</v>
      </c>
      <c r="F1028" s="36">
        <f t="shared" si="15"/>
        <v>0</v>
      </c>
    </row>
    <row r="1029" spans="1:6" ht="15.75">
      <c r="A1029" s="143" t="s">
        <v>387</v>
      </c>
      <c r="B1029" s="148" t="s">
        <v>970</v>
      </c>
      <c r="C1029" s="145" t="s">
        <v>70</v>
      </c>
      <c r="D1029" s="146">
        <v>852702</v>
      </c>
      <c r="E1029" s="146">
        <v>530804.9</v>
      </c>
      <c r="F1029" s="147">
        <f t="shared" si="15"/>
        <v>321897.09999999998</v>
      </c>
    </row>
    <row r="1030" spans="1:6" ht="15.75">
      <c r="A1030" s="143" t="s">
        <v>891</v>
      </c>
      <c r="B1030" s="148" t="s">
        <v>970</v>
      </c>
      <c r="C1030" s="145" t="s">
        <v>71</v>
      </c>
      <c r="D1030" s="146">
        <v>852702</v>
      </c>
      <c r="E1030" s="146">
        <v>530804.9</v>
      </c>
      <c r="F1030" s="147">
        <f t="shared" si="15"/>
        <v>321897.09999999998</v>
      </c>
    </row>
    <row r="1031" spans="1:6" ht="47.25">
      <c r="A1031" s="140" t="s">
        <v>1567</v>
      </c>
      <c r="B1031" s="136" t="s">
        <v>970</v>
      </c>
      <c r="C1031" s="141" t="s">
        <v>72</v>
      </c>
      <c r="D1031" s="126">
        <v>852702</v>
      </c>
      <c r="E1031" s="126">
        <v>530804.9</v>
      </c>
      <c r="F1031" s="36">
        <f t="shared" si="15"/>
        <v>321897.09999999998</v>
      </c>
    </row>
    <row r="1032" spans="1:6" ht="31.5">
      <c r="A1032" s="140" t="s">
        <v>18</v>
      </c>
      <c r="B1032" s="136" t="s">
        <v>970</v>
      </c>
      <c r="C1032" s="141" t="s">
        <v>223</v>
      </c>
      <c r="D1032" s="126">
        <v>852702</v>
      </c>
      <c r="E1032" s="126">
        <v>530804.9</v>
      </c>
      <c r="F1032" s="36">
        <f t="shared" si="15"/>
        <v>321897.09999999998</v>
      </c>
    </row>
    <row r="1033" spans="1:6" ht="15.75">
      <c r="A1033" s="140" t="s">
        <v>1298</v>
      </c>
      <c r="B1033" s="136" t="s">
        <v>970</v>
      </c>
      <c r="C1033" s="141" t="s">
        <v>223</v>
      </c>
      <c r="D1033" s="126">
        <v>852702</v>
      </c>
      <c r="E1033" s="126">
        <v>530804.9</v>
      </c>
      <c r="F1033" s="36">
        <f t="shared" ref="F1033:F1096" si="16">D1033-E1033</f>
        <v>321897.09999999998</v>
      </c>
    </row>
    <row r="1034" spans="1:6" ht="15.75">
      <c r="A1034" s="143" t="s">
        <v>471</v>
      </c>
      <c r="B1034" s="148" t="s">
        <v>970</v>
      </c>
      <c r="C1034" s="145" t="s">
        <v>1482</v>
      </c>
      <c r="D1034" s="146">
        <v>276750617.19</v>
      </c>
      <c r="E1034" s="146">
        <v>270194767.47000003</v>
      </c>
      <c r="F1034" s="147">
        <f t="shared" si="16"/>
        <v>6555849.719999969</v>
      </c>
    </row>
    <row r="1035" spans="1:6" ht="15.75">
      <c r="A1035" s="143" t="s">
        <v>690</v>
      </c>
      <c r="B1035" s="148" t="s">
        <v>970</v>
      </c>
      <c r="C1035" s="145" t="s">
        <v>1483</v>
      </c>
      <c r="D1035" s="146">
        <v>475502.73</v>
      </c>
      <c r="E1035" s="146">
        <v>475502.73</v>
      </c>
      <c r="F1035" s="147">
        <f t="shared" si="16"/>
        <v>0</v>
      </c>
    </row>
    <row r="1036" spans="1:6" ht="15.75">
      <c r="A1036" s="143" t="s">
        <v>252</v>
      </c>
      <c r="B1036" s="148" t="s">
        <v>970</v>
      </c>
      <c r="C1036" s="145" t="s">
        <v>1484</v>
      </c>
      <c r="D1036" s="146">
        <v>475502.73</v>
      </c>
      <c r="E1036" s="146">
        <v>475502.73</v>
      </c>
      <c r="F1036" s="147">
        <f t="shared" si="16"/>
        <v>0</v>
      </c>
    </row>
    <row r="1037" spans="1:6" ht="78.75">
      <c r="A1037" s="140" t="s">
        <v>838</v>
      </c>
      <c r="B1037" s="136" t="s">
        <v>970</v>
      </c>
      <c r="C1037" s="141" t="s">
        <v>1550</v>
      </c>
      <c r="D1037" s="126">
        <v>475502.73</v>
      </c>
      <c r="E1037" s="126">
        <v>475502.73</v>
      </c>
      <c r="F1037" s="36">
        <f t="shared" si="16"/>
        <v>0</v>
      </c>
    </row>
    <row r="1038" spans="1:6" ht="31.5">
      <c r="A1038" s="140" t="s">
        <v>18</v>
      </c>
      <c r="B1038" s="136" t="s">
        <v>970</v>
      </c>
      <c r="C1038" s="141" t="s">
        <v>224</v>
      </c>
      <c r="D1038" s="126">
        <v>475502.73</v>
      </c>
      <c r="E1038" s="126">
        <v>475502.73</v>
      </c>
      <c r="F1038" s="36">
        <f t="shared" si="16"/>
        <v>0</v>
      </c>
    </row>
    <row r="1039" spans="1:6" ht="31.5">
      <c r="A1039" s="140" t="s">
        <v>1221</v>
      </c>
      <c r="B1039" s="136" t="s">
        <v>970</v>
      </c>
      <c r="C1039" s="141" t="s">
        <v>224</v>
      </c>
      <c r="D1039" s="126">
        <v>475502.73</v>
      </c>
      <c r="E1039" s="126">
        <v>475502.73</v>
      </c>
      <c r="F1039" s="36">
        <f t="shared" si="16"/>
        <v>0</v>
      </c>
    </row>
    <row r="1040" spans="1:6" ht="15.75">
      <c r="A1040" s="143" t="s">
        <v>755</v>
      </c>
      <c r="B1040" s="148" t="s">
        <v>970</v>
      </c>
      <c r="C1040" s="145" t="s">
        <v>144</v>
      </c>
      <c r="D1040" s="146">
        <v>84104449.480000004</v>
      </c>
      <c r="E1040" s="146">
        <v>84039901.760000005</v>
      </c>
      <c r="F1040" s="147">
        <f t="shared" si="16"/>
        <v>64547.719999998808</v>
      </c>
    </row>
    <row r="1041" spans="1:6" ht="15.75">
      <c r="A1041" s="143" t="s">
        <v>20</v>
      </c>
      <c r="B1041" s="148" t="s">
        <v>970</v>
      </c>
      <c r="C1041" s="145" t="s">
        <v>145</v>
      </c>
      <c r="D1041" s="146">
        <v>84104449.480000004</v>
      </c>
      <c r="E1041" s="146">
        <v>84039901.760000005</v>
      </c>
      <c r="F1041" s="147">
        <f t="shared" si="16"/>
        <v>64547.719999998808</v>
      </c>
    </row>
    <row r="1042" spans="1:6" ht="31.5">
      <c r="A1042" s="140" t="s">
        <v>1423</v>
      </c>
      <c r="B1042" s="136" t="s">
        <v>970</v>
      </c>
      <c r="C1042" s="141" t="s">
        <v>146</v>
      </c>
      <c r="D1042" s="126">
        <v>68061436.670000002</v>
      </c>
      <c r="E1042" s="126">
        <v>68061436.25</v>
      </c>
      <c r="F1042" s="36">
        <f t="shared" si="16"/>
        <v>0.42000000178813934</v>
      </c>
    </row>
    <row r="1043" spans="1:6" ht="15.75">
      <c r="A1043" s="140" t="s">
        <v>978</v>
      </c>
      <c r="B1043" s="136" t="s">
        <v>970</v>
      </c>
      <c r="C1043" s="141" t="s">
        <v>225</v>
      </c>
      <c r="D1043" s="126">
        <v>68061436.670000002</v>
      </c>
      <c r="E1043" s="126">
        <v>68061436.25</v>
      </c>
      <c r="F1043" s="36">
        <f t="shared" si="16"/>
        <v>0.42000000178813934</v>
      </c>
    </row>
    <row r="1044" spans="1:6" ht="31.5">
      <c r="A1044" s="140" t="s">
        <v>1097</v>
      </c>
      <c r="B1044" s="136" t="s">
        <v>970</v>
      </c>
      <c r="C1044" s="141" t="s">
        <v>225</v>
      </c>
      <c r="D1044" s="126">
        <v>68061436.670000002</v>
      </c>
      <c r="E1044" s="126">
        <v>68061436.25</v>
      </c>
      <c r="F1044" s="36">
        <f t="shared" si="16"/>
        <v>0.42000000178813934</v>
      </c>
    </row>
    <row r="1045" spans="1:6" ht="94.5">
      <c r="A1045" s="140" t="s">
        <v>186</v>
      </c>
      <c r="B1045" s="136" t="s">
        <v>970</v>
      </c>
      <c r="C1045" s="141" t="s">
        <v>1366</v>
      </c>
      <c r="D1045" s="126">
        <v>73548.289999999994</v>
      </c>
      <c r="E1045" s="126">
        <v>73548.289999999994</v>
      </c>
      <c r="F1045" s="36">
        <f t="shared" si="16"/>
        <v>0</v>
      </c>
    </row>
    <row r="1046" spans="1:6" ht="15.75">
      <c r="A1046" s="140" t="s">
        <v>978</v>
      </c>
      <c r="B1046" s="136" t="s">
        <v>970</v>
      </c>
      <c r="C1046" s="141" t="s">
        <v>1367</v>
      </c>
      <c r="D1046" s="126">
        <v>73548.289999999994</v>
      </c>
      <c r="E1046" s="126">
        <v>73548.289999999994</v>
      </c>
      <c r="F1046" s="36">
        <f t="shared" si="16"/>
        <v>0</v>
      </c>
    </row>
    <row r="1047" spans="1:6" ht="31.5">
      <c r="A1047" s="140" t="s">
        <v>1097</v>
      </c>
      <c r="B1047" s="136" t="s">
        <v>970</v>
      </c>
      <c r="C1047" s="141" t="s">
        <v>1367</v>
      </c>
      <c r="D1047" s="126">
        <v>73548.289999999994</v>
      </c>
      <c r="E1047" s="126">
        <v>73548.289999999994</v>
      </c>
      <c r="F1047" s="36">
        <f t="shared" si="16"/>
        <v>0</v>
      </c>
    </row>
    <row r="1048" spans="1:6" ht="110.25">
      <c r="A1048" s="140" t="s">
        <v>1181</v>
      </c>
      <c r="B1048" s="136" t="s">
        <v>970</v>
      </c>
      <c r="C1048" s="141" t="s">
        <v>1368</v>
      </c>
      <c r="D1048" s="126">
        <v>8578011.9900000002</v>
      </c>
      <c r="E1048" s="126">
        <v>8578011.9900000002</v>
      </c>
      <c r="F1048" s="36">
        <f t="shared" si="16"/>
        <v>0</v>
      </c>
    </row>
    <row r="1049" spans="1:6" ht="15.75">
      <c r="A1049" s="140" t="s">
        <v>978</v>
      </c>
      <c r="B1049" s="136" t="s">
        <v>970</v>
      </c>
      <c r="C1049" s="141" t="s">
        <v>1369</v>
      </c>
      <c r="D1049" s="126">
        <v>8578011.9900000002</v>
      </c>
      <c r="E1049" s="126">
        <v>8578011.9900000002</v>
      </c>
      <c r="F1049" s="36">
        <f t="shared" si="16"/>
        <v>0</v>
      </c>
    </row>
    <row r="1050" spans="1:6" ht="31.5">
      <c r="A1050" s="140" t="s">
        <v>1097</v>
      </c>
      <c r="B1050" s="136" t="s">
        <v>970</v>
      </c>
      <c r="C1050" s="141" t="s">
        <v>1369</v>
      </c>
      <c r="D1050" s="126">
        <v>8578011.9900000002</v>
      </c>
      <c r="E1050" s="126">
        <v>8578011.9900000002</v>
      </c>
      <c r="F1050" s="36">
        <f t="shared" si="16"/>
        <v>0</v>
      </c>
    </row>
    <row r="1051" spans="1:6" ht="47.25">
      <c r="A1051" s="140" t="s">
        <v>1200</v>
      </c>
      <c r="B1051" s="136" t="s">
        <v>970</v>
      </c>
      <c r="C1051" s="141" t="s">
        <v>67</v>
      </c>
      <c r="D1051" s="126">
        <v>158868</v>
      </c>
      <c r="E1051" s="126">
        <v>158868</v>
      </c>
      <c r="F1051" s="36">
        <f t="shared" si="16"/>
        <v>0</v>
      </c>
    </row>
    <row r="1052" spans="1:6" ht="15.75">
      <c r="A1052" s="140" t="s">
        <v>978</v>
      </c>
      <c r="B1052" s="136" t="s">
        <v>970</v>
      </c>
      <c r="C1052" s="141" t="s">
        <v>226</v>
      </c>
      <c r="D1052" s="126">
        <v>158868</v>
      </c>
      <c r="E1052" s="126">
        <v>158868</v>
      </c>
      <c r="F1052" s="36">
        <f t="shared" si="16"/>
        <v>0</v>
      </c>
    </row>
    <row r="1053" spans="1:6" ht="31.5">
      <c r="A1053" s="140" t="s">
        <v>1097</v>
      </c>
      <c r="B1053" s="136" t="s">
        <v>970</v>
      </c>
      <c r="C1053" s="141" t="s">
        <v>226</v>
      </c>
      <c r="D1053" s="126">
        <v>158868</v>
      </c>
      <c r="E1053" s="126">
        <v>158868</v>
      </c>
      <c r="F1053" s="36">
        <f t="shared" si="16"/>
        <v>0</v>
      </c>
    </row>
    <row r="1054" spans="1:6" ht="94.5">
      <c r="A1054" s="140" t="s">
        <v>1571</v>
      </c>
      <c r="B1054" s="136" t="s">
        <v>970</v>
      </c>
      <c r="C1054" s="141" t="s">
        <v>108</v>
      </c>
      <c r="D1054" s="126">
        <v>1550883.93</v>
      </c>
      <c r="E1054" s="126">
        <v>1490619.93</v>
      </c>
      <c r="F1054" s="36">
        <f t="shared" si="16"/>
        <v>60264</v>
      </c>
    </row>
    <row r="1055" spans="1:6" ht="15.75">
      <c r="A1055" s="140" t="s">
        <v>978</v>
      </c>
      <c r="B1055" s="136" t="s">
        <v>970</v>
      </c>
      <c r="C1055" s="141" t="s">
        <v>739</v>
      </c>
      <c r="D1055" s="126">
        <v>1550883.93</v>
      </c>
      <c r="E1055" s="126">
        <v>1490619.93</v>
      </c>
      <c r="F1055" s="36">
        <f t="shared" si="16"/>
        <v>60264</v>
      </c>
    </row>
    <row r="1056" spans="1:6" ht="31.5">
      <c r="A1056" s="140" t="s">
        <v>1097</v>
      </c>
      <c r="B1056" s="136" t="s">
        <v>970</v>
      </c>
      <c r="C1056" s="141" t="s">
        <v>739</v>
      </c>
      <c r="D1056" s="126">
        <v>1550883.93</v>
      </c>
      <c r="E1056" s="126">
        <v>1490619.93</v>
      </c>
      <c r="F1056" s="36">
        <f t="shared" si="16"/>
        <v>60264</v>
      </c>
    </row>
    <row r="1057" spans="1:6" ht="110.25">
      <c r="A1057" s="140" t="s">
        <v>601</v>
      </c>
      <c r="B1057" s="136" t="s">
        <v>970</v>
      </c>
      <c r="C1057" s="141" t="s">
        <v>740</v>
      </c>
      <c r="D1057" s="126">
        <v>5125000</v>
      </c>
      <c r="E1057" s="126">
        <v>5125000</v>
      </c>
      <c r="F1057" s="36">
        <f t="shared" si="16"/>
        <v>0</v>
      </c>
    </row>
    <row r="1058" spans="1:6" ht="15.75">
      <c r="A1058" s="140" t="s">
        <v>978</v>
      </c>
      <c r="B1058" s="136" t="s">
        <v>970</v>
      </c>
      <c r="C1058" s="141" t="s">
        <v>741</v>
      </c>
      <c r="D1058" s="126">
        <v>5125000</v>
      </c>
      <c r="E1058" s="126">
        <v>5125000</v>
      </c>
      <c r="F1058" s="36">
        <f t="shared" si="16"/>
        <v>0</v>
      </c>
    </row>
    <row r="1059" spans="1:6" ht="31.5">
      <c r="A1059" s="140" t="s">
        <v>1097</v>
      </c>
      <c r="B1059" s="136" t="s">
        <v>970</v>
      </c>
      <c r="C1059" s="141" t="s">
        <v>741</v>
      </c>
      <c r="D1059" s="126">
        <v>5125000</v>
      </c>
      <c r="E1059" s="126">
        <v>5125000</v>
      </c>
      <c r="F1059" s="36">
        <f t="shared" si="16"/>
        <v>0</v>
      </c>
    </row>
    <row r="1060" spans="1:6" ht="63">
      <c r="A1060" s="140" t="s">
        <v>403</v>
      </c>
      <c r="B1060" s="136" t="s">
        <v>970</v>
      </c>
      <c r="C1060" s="141" t="s">
        <v>414</v>
      </c>
      <c r="D1060" s="126">
        <v>41700</v>
      </c>
      <c r="E1060" s="126">
        <v>41700</v>
      </c>
      <c r="F1060" s="36">
        <f t="shared" si="16"/>
        <v>0</v>
      </c>
    </row>
    <row r="1061" spans="1:6" ht="15.75">
      <c r="A1061" s="140" t="s">
        <v>978</v>
      </c>
      <c r="B1061" s="136" t="s">
        <v>970</v>
      </c>
      <c r="C1061" s="141" t="s">
        <v>415</v>
      </c>
      <c r="D1061" s="126">
        <v>41700</v>
      </c>
      <c r="E1061" s="126">
        <v>41700</v>
      </c>
      <c r="F1061" s="36">
        <f t="shared" si="16"/>
        <v>0</v>
      </c>
    </row>
    <row r="1062" spans="1:6" ht="47.25">
      <c r="A1062" s="140" t="s">
        <v>1029</v>
      </c>
      <c r="B1062" s="136" t="s">
        <v>970</v>
      </c>
      <c r="C1062" s="141" t="s">
        <v>415</v>
      </c>
      <c r="D1062" s="126">
        <v>41700</v>
      </c>
      <c r="E1062" s="126">
        <v>41700</v>
      </c>
      <c r="F1062" s="36">
        <f t="shared" si="16"/>
        <v>0</v>
      </c>
    </row>
    <row r="1063" spans="1:6" ht="47.25">
      <c r="A1063" s="140" t="s">
        <v>404</v>
      </c>
      <c r="B1063" s="136" t="s">
        <v>970</v>
      </c>
      <c r="C1063" s="141" t="s">
        <v>416</v>
      </c>
      <c r="D1063" s="126">
        <v>25000</v>
      </c>
      <c r="E1063" s="126">
        <v>25000</v>
      </c>
      <c r="F1063" s="36">
        <f t="shared" si="16"/>
        <v>0</v>
      </c>
    </row>
    <row r="1064" spans="1:6" ht="15.75">
      <c r="A1064" s="140" t="s">
        <v>978</v>
      </c>
      <c r="B1064" s="136" t="s">
        <v>970</v>
      </c>
      <c r="C1064" s="141" t="s">
        <v>417</v>
      </c>
      <c r="D1064" s="126">
        <v>25000</v>
      </c>
      <c r="E1064" s="126">
        <v>25000</v>
      </c>
      <c r="F1064" s="36">
        <f t="shared" si="16"/>
        <v>0</v>
      </c>
    </row>
    <row r="1065" spans="1:6" ht="47.25">
      <c r="A1065" s="140" t="s">
        <v>1029</v>
      </c>
      <c r="B1065" s="136" t="s">
        <v>970</v>
      </c>
      <c r="C1065" s="141" t="s">
        <v>417</v>
      </c>
      <c r="D1065" s="126">
        <v>25000</v>
      </c>
      <c r="E1065" s="126">
        <v>25000</v>
      </c>
      <c r="F1065" s="36">
        <f t="shared" si="16"/>
        <v>0</v>
      </c>
    </row>
    <row r="1066" spans="1:6" ht="63">
      <c r="A1066" s="140" t="s">
        <v>1252</v>
      </c>
      <c r="B1066" s="136" t="s">
        <v>970</v>
      </c>
      <c r="C1066" s="141" t="s">
        <v>1487</v>
      </c>
      <c r="D1066" s="126">
        <v>349737.3</v>
      </c>
      <c r="E1066" s="126">
        <v>349737.3</v>
      </c>
      <c r="F1066" s="36">
        <f t="shared" si="16"/>
        <v>0</v>
      </c>
    </row>
    <row r="1067" spans="1:6" ht="15.75">
      <c r="A1067" s="140" t="s">
        <v>978</v>
      </c>
      <c r="B1067" s="136" t="s">
        <v>970</v>
      </c>
      <c r="C1067" s="141" t="s">
        <v>1488</v>
      </c>
      <c r="D1067" s="126">
        <v>349737.3</v>
      </c>
      <c r="E1067" s="126">
        <v>349737.3</v>
      </c>
      <c r="F1067" s="36">
        <f t="shared" si="16"/>
        <v>0</v>
      </c>
    </row>
    <row r="1068" spans="1:6" ht="47.25">
      <c r="A1068" s="140" t="s">
        <v>1029</v>
      </c>
      <c r="B1068" s="136" t="s">
        <v>970</v>
      </c>
      <c r="C1068" s="141" t="s">
        <v>1488</v>
      </c>
      <c r="D1068" s="126">
        <v>349737.3</v>
      </c>
      <c r="E1068" s="126">
        <v>349737.3</v>
      </c>
      <c r="F1068" s="36">
        <f t="shared" si="16"/>
        <v>0</v>
      </c>
    </row>
    <row r="1069" spans="1:6" ht="110.25">
      <c r="A1069" s="140" t="s">
        <v>219</v>
      </c>
      <c r="B1069" s="136" t="s">
        <v>970</v>
      </c>
      <c r="C1069" s="141" t="s">
        <v>1489</v>
      </c>
      <c r="D1069" s="126">
        <v>140263.29999999999</v>
      </c>
      <c r="E1069" s="126">
        <v>135980</v>
      </c>
      <c r="F1069" s="36">
        <f t="shared" si="16"/>
        <v>4283.2999999999884</v>
      </c>
    </row>
    <row r="1070" spans="1:6" ht="15.75">
      <c r="A1070" s="140" t="s">
        <v>978</v>
      </c>
      <c r="B1070" s="136" t="s">
        <v>970</v>
      </c>
      <c r="C1070" s="141" t="s">
        <v>1490</v>
      </c>
      <c r="D1070" s="126">
        <v>140263.29999999999</v>
      </c>
      <c r="E1070" s="126">
        <v>135980</v>
      </c>
      <c r="F1070" s="36">
        <f t="shared" si="16"/>
        <v>4283.2999999999884</v>
      </c>
    </row>
    <row r="1071" spans="1:6" ht="47.25">
      <c r="A1071" s="140" t="s">
        <v>1029</v>
      </c>
      <c r="B1071" s="136" t="s">
        <v>970</v>
      </c>
      <c r="C1071" s="141" t="s">
        <v>1490</v>
      </c>
      <c r="D1071" s="126">
        <v>140263.29999999999</v>
      </c>
      <c r="E1071" s="126">
        <v>135980</v>
      </c>
      <c r="F1071" s="36">
        <f t="shared" si="16"/>
        <v>4283.2999999999884</v>
      </c>
    </row>
    <row r="1072" spans="1:6" ht="15.75">
      <c r="A1072" s="143" t="s">
        <v>1319</v>
      </c>
      <c r="B1072" s="148" t="s">
        <v>970</v>
      </c>
      <c r="C1072" s="145" t="s">
        <v>147</v>
      </c>
      <c r="D1072" s="146">
        <v>192170664.97999999</v>
      </c>
      <c r="E1072" s="146">
        <v>185679362.97999999</v>
      </c>
      <c r="F1072" s="147">
        <f t="shared" si="16"/>
        <v>6491302</v>
      </c>
    </row>
    <row r="1073" spans="1:6" ht="15.75">
      <c r="A1073" s="143" t="s">
        <v>197</v>
      </c>
      <c r="B1073" s="148" t="s">
        <v>970</v>
      </c>
      <c r="C1073" s="145" t="s">
        <v>208</v>
      </c>
      <c r="D1073" s="146">
        <v>170235131.93000001</v>
      </c>
      <c r="E1073" s="146">
        <v>164806034.38999999</v>
      </c>
      <c r="F1073" s="147">
        <f t="shared" si="16"/>
        <v>5429097.5400000215</v>
      </c>
    </row>
    <row r="1074" spans="1:6" ht="15.75">
      <c r="A1074" s="140" t="s">
        <v>84</v>
      </c>
      <c r="B1074" s="136" t="s">
        <v>970</v>
      </c>
      <c r="C1074" s="141" t="s">
        <v>209</v>
      </c>
      <c r="D1074" s="126">
        <v>4890750</v>
      </c>
      <c r="E1074" s="126">
        <v>4890750</v>
      </c>
      <c r="F1074" s="36">
        <f t="shared" si="16"/>
        <v>0</v>
      </c>
    </row>
    <row r="1075" spans="1:6" ht="15.75">
      <c r="A1075" s="140" t="s">
        <v>979</v>
      </c>
      <c r="B1075" s="136" t="s">
        <v>970</v>
      </c>
      <c r="C1075" s="141" t="s">
        <v>227</v>
      </c>
      <c r="D1075" s="126">
        <v>50000</v>
      </c>
      <c r="E1075" s="126">
        <v>50000</v>
      </c>
      <c r="F1075" s="36">
        <f t="shared" si="16"/>
        <v>0</v>
      </c>
    </row>
    <row r="1076" spans="1:6" ht="31.5">
      <c r="A1076" s="140" t="s">
        <v>1097</v>
      </c>
      <c r="B1076" s="136" t="s">
        <v>970</v>
      </c>
      <c r="C1076" s="141" t="s">
        <v>227</v>
      </c>
      <c r="D1076" s="126">
        <v>50000</v>
      </c>
      <c r="E1076" s="126">
        <v>50000</v>
      </c>
      <c r="F1076" s="36">
        <f t="shared" si="16"/>
        <v>0</v>
      </c>
    </row>
    <row r="1077" spans="1:6" ht="15.75">
      <c r="A1077" s="140" t="s">
        <v>978</v>
      </c>
      <c r="B1077" s="136" t="s">
        <v>970</v>
      </c>
      <c r="C1077" s="141" t="s">
        <v>228</v>
      </c>
      <c r="D1077" s="126">
        <v>4840750</v>
      </c>
      <c r="E1077" s="126">
        <v>4840750</v>
      </c>
      <c r="F1077" s="36">
        <f t="shared" si="16"/>
        <v>0</v>
      </c>
    </row>
    <row r="1078" spans="1:6" ht="31.5">
      <c r="A1078" s="140" t="s">
        <v>1097</v>
      </c>
      <c r="B1078" s="136" t="s">
        <v>970</v>
      </c>
      <c r="C1078" s="141" t="s">
        <v>228</v>
      </c>
      <c r="D1078" s="126">
        <v>4840750</v>
      </c>
      <c r="E1078" s="126">
        <v>4840750</v>
      </c>
      <c r="F1078" s="36">
        <f t="shared" si="16"/>
        <v>0</v>
      </c>
    </row>
    <row r="1079" spans="1:6" ht="47.25">
      <c r="A1079" s="140" t="s">
        <v>1253</v>
      </c>
      <c r="B1079" s="136" t="s">
        <v>970</v>
      </c>
      <c r="C1079" s="141" t="s">
        <v>1491</v>
      </c>
      <c r="D1079" s="126">
        <v>2753679.33</v>
      </c>
      <c r="E1079" s="126">
        <v>2698546</v>
      </c>
      <c r="F1079" s="36">
        <f t="shared" si="16"/>
        <v>55133.330000000075</v>
      </c>
    </row>
    <row r="1080" spans="1:6" ht="15.75">
      <c r="A1080" s="140" t="s">
        <v>979</v>
      </c>
      <c r="B1080" s="136" t="s">
        <v>970</v>
      </c>
      <c r="C1080" s="141" t="s">
        <v>1492</v>
      </c>
      <c r="D1080" s="126">
        <v>56783.33</v>
      </c>
      <c r="E1080" s="126">
        <v>56783</v>
      </c>
      <c r="F1080" s="36">
        <f t="shared" si="16"/>
        <v>0.33000000000174623</v>
      </c>
    </row>
    <row r="1081" spans="1:6" ht="47.25">
      <c r="A1081" s="140" t="s">
        <v>1029</v>
      </c>
      <c r="B1081" s="136" t="s">
        <v>970</v>
      </c>
      <c r="C1081" s="141" t="s">
        <v>1492</v>
      </c>
      <c r="D1081" s="126">
        <v>56783.33</v>
      </c>
      <c r="E1081" s="126">
        <v>56783</v>
      </c>
      <c r="F1081" s="36">
        <f t="shared" si="16"/>
        <v>0.33000000000174623</v>
      </c>
    </row>
    <row r="1082" spans="1:6" ht="15.75">
      <c r="A1082" s="140" t="s">
        <v>978</v>
      </c>
      <c r="B1082" s="136" t="s">
        <v>970</v>
      </c>
      <c r="C1082" s="141" t="s">
        <v>1493</v>
      </c>
      <c r="D1082" s="126">
        <v>2696896</v>
      </c>
      <c r="E1082" s="126">
        <v>2641763</v>
      </c>
      <c r="F1082" s="36">
        <f t="shared" si="16"/>
        <v>55133</v>
      </c>
    </row>
    <row r="1083" spans="1:6" ht="47.25">
      <c r="A1083" s="140" t="s">
        <v>1029</v>
      </c>
      <c r="B1083" s="136" t="s">
        <v>970</v>
      </c>
      <c r="C1083" s="141" t="s">
        <v>1493</v>
      </c>
      <c r="D1083" s="126">
        <v>2696896</v>
      </c>
      <c r="E1083" s="126">
        <v>2641763</v>
      </c>
      <c r="F1083" s="36">
        <f t="shared" si="16"/>
        <v>55133</v>
      </c>
    </row>
    <row r="1084" spans="1:6" ht="47.25">
      <c r="A1084" s="140" t="s">
        <v>1253</v>
      </c>
      <c r="B1084" s="136" t="s">
        <v>970</v>
      </c>
      <c r="C1084" s="141" t="s">
        <v>507</v>
      </c>
      <c r="D1084" s="126">
        <v>60000</v>
      </c>
      <c r="E1084" s="126">
        <v>60000</v>
      </c>
      <c r="F1084" s="36">
        <f t="shared" si="16"/>
        <v>0</v>
      </c>
    </row>
    <row r="1085" spans="1:6" ht="15.75">
      <c r="A1085" s="140" t="s">
        <v>979</v>
      </c>
      <c r="B1085" s="136" t="s">
        <v>970</v>
      </c>
      <c r="C1085" s="141" t="s">
        <v>508</v>
      </c>
      <c r="D1085" s="126">
        <v>60000</v>
      </c>
      <c r="E1085" s="126">
        <v>60000</v>
      </c>
      <c r="F1085" s="36">
        <f t="shared" si="16"/>
        <v>0</v>
      </c>
    </row>
    <row r="1086" spans="1:6" ht="47.25">
      <c r="A1086" s="140" t="s">
        <v>1029</v>
      </c>
      <c r="B1086" s="136" t="s">
        <v>970</v>
      </c>
      <c r="C1086" s="141" t="s">
        <v>508</v>
      </c>
      <c r="D1086" s="126">
        <v>60000</v>
      </c>
      <c r="E1086" s="126">
        <v>60000</v>
      </c>
      <c r="F1086" s="36">
        <f t="shared" si="16"/>
        <v>0</v>
      </c>
    </row>
    <row r="1087" spans="1:6" ht="94.5">
      <c r="A1087" s="140" t="s">
        <v>1320</v>
      </c>
      <c r="B1087" s="136" t="s">
        <v>970</v>
      </c>
      <c r="C1087" s="141" t="s">
        <v>742</v>
      </c>
      <c r="D1087" s="126">
        <v>250000</v>
      </c>
      <c r="E1087" s="126">
        <v>250000</v>
      </c>
      <c r="F1087" s="36">
        <f t="shared" si="16"/>
        <v>0</v>
      </c>
    </row>
    <row r="1088" spans="1:6" ht="15.75">
      <c r="A1088" s="140" t="s">
        <v>978</v>
      </c>
      <c r="B1088" s="136" t="s">
        <v>970</v>
      </c>
      <c r="C1088" s="141" t="s">
        <v>743</v>
      </c>
      <c r="D1088" s="126">
        <v>250000</v>
      </c>
      <c r="E1088" s="126">
        <v>250000</v>
      </c>
      <c r="F1088" s="36">
        <f t="shared" si="16"/>
        <v>0</v>
      </c>
    </row>
    <row r="1089" spans="1:6" ht="47.25">
      <c r="A1089" s="140" t="s">
        <v>1029</v>
      </c>
      <c r="B1089" s="136" t="s">
        <v>970</v>
      </c>
      <c r="C1089" s="141" t="s">
        <v>743</v>
      </c>
      <c r="D1089" s="126">
        <v>250000</v>
      </c>
      <c r="E1089" s="126">
        <v>250000</v>
      </c>
      <c r="F1089" s="36">
        <f t="shared" si="16"/>
        <v>0</v>
      </c>
    </row>
    <row r="1090" spans="1:6" ht="63">
      <c r="A1090" s="140" t="s">
        <v>1515</v>
      </c>
      <c r="B1090" s="136" t="s">
        <v>970</v>
      </c>
      <c r="C1090" s="141" t="s">
        <v>1576</v>
      </c>
      <c r="D1090" s="126">
        <v>135000</v>
      </c>
      <c r="E1090" s="126">
        <v>135000</v>
      </c>
      <c r="F1090" s="36">
        <f t="shared" si="16"/>
        <v>0</v>
      </c>
    </row>
    <row r="1091" spans="1:6" ht="15.75">
      <c r="A1091" s="140" t="s">
        <v>978</v>
      </c>
      <c r="B1091" s="136" t="s">
        <v>970</v>
      </c>
      <c r="C1091" s="141" t="s">
        <v>229</v>
      </c>
      <c r="D1091" s="126">
        <v>135000</v>
      </c>
      <c r="E1091" s="126">
        <v>135000</v>
      </c>
      <c r="F1091" s="36">
        <f t="shared" si="16"/>
        <v>0</v>
      </c>
    </row>
    <row r="1092" spans="1:6" ht="31.5">
      <c r="A1092" s="140" t="s">
        <v>1097</v>
      </c>
      <c r="B1092" s="136" t="s">
        <v>970</v>
      </c>
      <c r="C1092" s="141" t="s">
        <v>229</v>
      </c>
      <c r="D1092" s="126">
        <v>135000</v>
      </c>
      <c r="E1092" s="126">
        <v>135000</v>
      </c>
      <c r="F1092" s="36">
        <f t="shared" si="16"/>
        <v>0</v>
      </c>
    </row>
    <row r="1093" spans="1:6" ht="47.25">
      <c r="A1093" s="140" t="s">
        <v>1183</v>
      </c>
      <c r="B1093" s="136" t="s">
        <v>970</v>
      </c>
      <c r="C1093" s="141" t="s">
        <v>922</v>
      </c>
      <c r="D1093" s="126">
        <v>270340</v>
      </c>
      <c r="E1093" s="126">
        <v>270340</v>
      </c>
      <c r="F1093" s="36">
        <f t="shared" si="16"/>
        <v>0</v>
      </c>
    </row>
    <row r="1094" spans="1:6" ht="31.5">
      <c r="A1094" s="140" t="s">
        <v>15</v>
      </c>
      <c r="B1094" s="136" t="s">
        <v>970</v>
      </c>
      <c r="C1094" s="141" t="s">
        <v>1494</v>
      </c>
      <c r="D1094" s="126">
        <v>90340</v>
      </c>
      <c r="E1094" s="126">
        <v>90340</v>
      </c>
      <c r="F1094" s="36">
        <f t="shared" si="16"/>
        <v>0</v>
      </c>
    </row>
    <row r="1095" spans="1:6" ht="15.75">
      <c r="A1095" s="140" t="s">
        <v>1160</v>
      </c>
      <c r="B1095" s="136" t="s">
        <v>970</v>
      </c>
      <c r="C1095" s="141" t="s">
        <v>1494</v>
      </c>
      <c r="D1095" s="126">
        <v>36340</v>
      </c>
      <c r="E1095" s="126">
        <v>36340</v>
      </c>
      <c r="F1095" s="36">
        <f t="shared" si="16"/>
        <v>0</v>
      </c>
    </row>
    <row r="1096" spans="1:6" ht="15.75">
      <c r="A1096" s="140" t="s">
        <v>458</v>
      </c>
      <c r="B1096" s="136" t="s">
        <v>970</v>
      </c>
      <c r="C1096" s="141" t="s">
        <v>1494</v>
      </c>
      <c r="D1096" s="126">
        <v>49000</v>
      </c>
      <c r="E1096" s="126">
        <v>49000</v>
      </c>
      <c r="F1096" s="36">
        <f t="shared" si="16"/>
        <v>0</v>
      </c>
    </row>
    <row r="1097" spans="1:6" ht="31.5">
      <c r="A1097" s="140" t="s">
        <v>959</v>
      </c>
      <c r="B1097" s="136" t="s">
        <v>970</v>
      </c>
      <c r="C1097" s="141" t="s">
        <v>1494</v>
      </c>
      <c r="D1097" s="126">
        <v>5000</v>
      </c>
      <c r="E1097" s="126">
        <v>5000</v>
      </c>
      <c r="F1097" s="36">
        <f>D1097-E1097</f>
        <v>0</v>
      </c>
    </row>
    <row r="1098" spans="1:6" ht="15.75">
      <c r="A1098" s="140" t="s">
        <v>978</v>
      </c>
      <c r="B1098" s="136" t="s">
        <v>970</v>
      </c>
      <c r="C1098" s="141" t="s">
        <v>230</v>
      </c>
      <c r="D1098" s="126">
        <v>180000</v>
      </c>
      <c r="E1098" s="126">
        <v>180000</v>
      </c>
      <c r="F1098" s="36">
        <f>D1098-E1098</f>
        <v>0</v>
      </c>
    </row>
    <row r="1099" spans="1:6" ht="31.5">
      <c r="A1099" s="140" t="s">
        <v>1097</v>
      </c>
      <c r="B1099" s="136" t="s">
        <v>970</v>
      </c>
      <c r="C1099" s="141" t="s">
        <v>230</v>
      </c>
      <c r="D1099" s="126">
        <v>180000</v>
      </c>
      <c r="E1099" s="126">
        <v>180000</v>
      </c>
      <c r="F1099" s="36">
        <f>D1099-E1099</f>
        <v>0</v>
      </c>
    </row>
    <row r="1100" spans="1:6" ht="78.75">
      <c r="A1100" s="140" t="s">
        <v>693</v>
      </c>
      <c r="B1100" s="136" t="s">
        <v>970</v>
      </c>
      <c r="C1100" s="141" t="s">
        <v>592</v>
      </c>
      <c r="D1100" s="126">
        <v>434799.95</v>
      </c>
      <c r="E1100" s="126">
        <v>434799.95</v>
      </c>
      <c r="F1100" s="36">
        <f>D1100-E1100</f>
        <v>0</v>
      </c>
    </row>
    <row r="1101" spans="1:6" ht="15.75">
      <c r="A1101" s="140" t="s">
        <v>978</v>
      </c>
      <c r="B1101" s="136" t="s">
        <v>970</v>
      </c>
      <c r="C1101" s="141" t="s">
        <v>231</v>
      </c>
      <c r="D1101" s="126">
        <v>434799.95</v>
      </c>
      <c r="E1101" s="126">
        <v>434799.95</v>
      </c>
      <c r="F1101" s="36">
        <f t="shared" ref="F1101:F1164" si="17">D1101-E1101</f>
        <v>0</v>
      </c>
    </row>
    <row r="1102" spans="1:6" ht="31.5">
      <c r="A1102" s="140" t="s">
        <v>1097</v>
      </c>
      <c r="B1102" s="136" t="s">
        <v>970</v>
      </c>
      <c r="C1102" s="141" t="s">
        <v>231</v>
      </c>
      <c r="D1102" s="126">
        <v>434799.95</v>
      </c>
      <c r="E1102" s="126">
        <v>434799.95</v>
      </c>
      <c r="F1102" s="36">
        <f t="shared" si="17"/>
        <v>0</v>
      </c>
    </row>
    <row r="1103" spans="1:6" ht="78.75">
      <c r="A1103" s="140" t="s">
        <v>693</v>
      </c>
      <c r="B1103" s="136" t="s">
        <v>970</v>
      </c>
      <c r="C1103" s="141" t="s">
        <v>1134</v>
      </c>
      <c r="D1103" s="126">
        <v>9885230</v>
      </c>
      <c r="E1103" s="126">
        <v>9182282.5</v>
      </c>
      <c r="F1103" s="36">
        <f t="shared" si="17"/>
        <v>702947.5</v>
      </c>
    </row>
    <row r="1104" spans="1:6" ht="31.5">
      <c r="A1104" s="140" t="s">
        <v>15</v>
      </c>
      <c r="B1104" s="136" t="s">
        <v>970</v>
      </c>
      <c r="C1104" s="141" t="s">
        <v>1370</v>
      </c>
      <c r="D1104" s="126">
        <v>9885230</v>
      </c>
      <c r="E1104" s="126">
        <v>9182282.5</v>
      </c>
      <c r="F1104" s="36">
        <f t="shared" si="17"/>
        <v>702947.5</v>
      </c>
    </row>
    <row r="1105" spans="1:6" ht="15.75">
      <c r="A1105" s="140" t="s">
        <v>1160</v>
      </c>
      <c r="B1105" s="136" t="s">
        <v>970</v>
      </c>
      <c r="C1105" s="141" t="s">
        <v>1370</v>
      </c>
      <c r="D1105" s="126">
        <v>9885230</v>
      </c>
      <c r="E1105" s="126">
        <v>9182282.5</v>
      </c>
      <c r="F1105" s="36">
        <f t="shared" si="17"/>
        <v>702947.5</v>
      </c>
    </row>
    <row r="1106" spans="1:6" ht="78.75">
      <c r="A1106" s="140" t="s">
        <v>693</v>
      </c>
      <c r="B1106" s="136" t="s">
        <v>970</v>
      </c>
      <c r="C1106" s="141" t="s">
        <v>1135</v>
      </c>
      <c r="D1106" s="126">
        <v>2471307.5</v>
      </c>
      <c r="E1106" s="126">
        <v>2295570.62</v>
      </c>
      <c r="F1106" s="36">
        <f t="shared" si="17"/>
        <v>175736.87999999989</v>
      </c>
    </row>
    <row r="1107" spans="1:6" ht="31.5">
      <c r="A1107" s="140" t="s">
        <v>15</v>
      </c>
      <c r="B1107" s="136" t="s">
        <v>970</v>
      </c>
      <c r="C1107" s="141" t="s">
        <v>1371</v>
      </c>
      <c r="D1107" s="126">
        <v>2471307.5</v>
      </c>
      <c r="E1107" s="126">
        <v>2295570.62</v>
      </c>
      <c r="F1107" s="36">
        <f t="shared" si="17"/>
        <v>175736.87999999989</v>
      </c>
    </row>
    <row r="1108" spans="1:6" ht="15.75">
      <c r="A1108" s="140" t="s">
        <v>1160</v>
      </c>
      <c r="B1108" s="136" t="s">
        <v>970</v>
      </c>
      <c r="C1108" s="141" t="s">
        <v>1371</v>
      </c>
      <c r="D1108" s="126">
        <v>2471307.5</v>
      </c>
      <c r="E1108" s="126">
        <v>2295570.62</v>
      </c>
      <c r="F1108" s="36">
        <f t="shared" si="17"/>
        <v>175736.87999999989</v>
      </c>
    </row>
    <row r="1109" spans="1:6" ht="126">
      <c r="A1109" s="140" t="s">
        <v>1416</v>
      </c>
      <c r="B1109" s="136" t="s">
        <v>970</v>
      </c>
      <c r="C1109" s="141" t="s">
        <v>659</v>
      </c>
      <c r="D1109" s="126">
        <v>173414</v>
      </c>
      <c r="E1109" s="126">
        <v>173414</v>
      </c>
      <c r="F1109" s="36">
        <f t="shared" si="17"/>
        <v>0</v>
      </c>
    </row>
    <row r="1110" spans="1:6" ht="15.75">
      <c r="A1110" s="140" t="s">
        <v>979</v>
      </c>
      <c r="B1110" s="136" t="s">
        <v>970</v>
      </c>
      <c r="C1110" s="141" t="s">
        <v>660</v>
      </c>
      <c r="D1110" s="126">
        <v>173414</v>
      </c>
      <c r="E1110" s="126">
        <v>173414</v>
      </c>
      <c r="F1110" s="36">
        <f t="shared" si="17"/>
        <v>0</v>
      </c>
    </row>
    <row r="1111" spans="1:6" ht="47.25">
      <c r="A1111" s="140" t="s">
        <v>1029</v>
      </c>
      <c r="B1111" s="136" t="s">
        <v>970</v>
      </c>
      <c r="C1111" s="141" t="s">
        <v>660</v>
      </c>
      <c r="D1111" s="126">
        <v>173414</v>
      </c>
      <c r="E1111" s="126">
        <v>173414</v>
      </c>
      <c r="F1111" s="36">
        <f t="shared" si="17"/>
        <v>0</v>
      </c>
    </row>
    <row r="1112" spans="1:6" ht="31.5">
      <c r="A1112" s="140" t="s">
        <v>999</v>
      </c>
      <c r="B1112" s="136" t="s">
        <v>970</v>
      </c>
      <c r="C1112" s="141" t="s">
        <v>770</v>
      </c>
      <c r="D1112" s="126">
        <v>10475273.35</v>
      </c>
      <c r="E1112" s="126">
        <v>10475272.65</v>
      </c>
      <c r="F1112" s="36">
        <f t="shared" si="17"/>
        <v>0.69999999925494194</v>
      </c>
    </row>
    <row r="1113" spans="1:6" ht="15.75">
      <c r="A1113" s="140" t="s">
        <v>978</v>
      </c>
      <c r="B1113" s="136" t="s">
        <v>970</v>
      </c>
      <c r="C1113" s="141" t="s">
        <v>232</v>
      </c>
      <c r="D1113" s="126">
        <v>10475273.35</v>
      </c>
      <c r="E1113" s="126">
        <v>10475272.65</v>
      </c>
      <c r="F1113" s="36">
        <f t="shared" si="17"/>
        <v>0.69999999925494194</v>
      </c>
    </row>
    <row r="1114" spans="1:6" ht="31.5">
      <c r="A1114" s="140" t="s">
        <v>1097</v>
      </c>
      <c r="B1114" s="136" t="s">
        <v>970</v>
      </c>
      <c r="C1114" s="141" t="s">
        <v>232</v>
      </c>
      <c r="D1114" s="126">
        <v>10475273.35</v>
      </c>
      <c r="E1114" s="126">
        <v>10475272.65</v>
      </c>
      <c r="F1114" s="36">
        <f t="shared" si="17"/>
        <v>0.69999999925494194</v>
      </c>
    </row>
    <row r="1115" spans="1:6" ht="110.25">
      <c r="A1115" s="140" t="s">
        <v>1182</v>
      </c>
      <c r="B1115" s="136" t="s">
        <v>970</v>
      </c>
      <c r="C1115" s="141" t="s">
        <v>1372</v>
      </c>
      <c r="D1115" s="126">
        <v>217093</v>
      </c>
      <c r="E1115" s="126">
        <v>0</v>
      </c>
      <c r="F1115" s="36">
        <f t="shared" si="17"/>
        <v>217093</v>
      </c>
    </row>
    <row r="1116" spans="1:6" ht="15.75">
      <c r="A1116" s="140" t="s">
        <v>978</v>
      </c>
      <c r="B1116" s="136" t="s">
        <v>970</v>
      </c>
      <c r="C1116" s="141" t="s">
        <v>1373</v>
      </c>
      <c r="D1116" s="126">
        <v>217093</v>
      </c>
      <c r="E1116" s="126">
        <v>0</v>
      </c>
      <c r="F1116" s="36">
        <f t="shared" si="17"/>
        <v>217093</v>
      </c>
    </row>
    <row r="1117" spans="1:6" ht="31.5">
      <c r="A1117" s="140" t="s">
        <v>1097</v>
      </c>
      <c r="B1117" s="136" t="s">
        <v>970</v>
      </c>
      <c r="C1117" s="141" t="s">
        <v>1373</v>
      </c>
      <c r="D1117" s="126">
        <v>217093</v>
      </c>
      <c r="E1117" s="126">
        <v>0</v>
      </c>
      <c r="F1117" s="36">
        <f t="shared" si="17"/>
        <v>217093</v>
      </c>
    </row>
    <row r="1118" spans="1:6" ht="47.25">
      <c r="A1118" s="140" t="s">
        <v>1449</v>
      </c>
      <c r="B1118" s="136" t="s">
        <v>970</v>
      </c>
      <c r="C1118" s="141" t="s">
        <v>675</v>
      </c>
      <c r="D1118" s="126">
        <v>36585141.140000001</v>
      </c>
      <c r="E1118" s="126">
        <v>36585140.909999996</v>
      </c>
      <c r="F1118" s="36">
        <f t="shared" si="17"/>
        <v>0.23000000417232513</v>
      </c>
    </row>
    <row r="1119" spans="1:6" ht="15.75">
      <c r="A1119" s="140" t="s">
        <v>979</v>
      </c>
      <c r="B1119" s="136" t="s">
        <v>970</v>
      </c>
      <c r="C1119" s="141" t="s">
        <v>233</v>
      </c>
      <c r="D1119" s="126">
        <v>36585141.140000001</v>
      </c>
      <c r="E1119" s="126">
        <v>36585140.909999996</v>
      </c>
      <c r="F1119" s="36">
        <f t="shared" si="17"/>
        <v>0.23000000417232513</v>
      </c>
    </row>
    <row r="1120" spans="1:6" ht="31.5">
      <c r="A1120" s="140" t="s">
        <v>1097</v>
      </c>
      <c r="B1120" s="136" t="s">
        <v>970</v>
      </c>
      <c r="C1120" s="141" t="s">
        <v>233</v>
      </c>
      <c r="D1120" s="126">
        <v>36585141.140000001</v>
      </c>
      <c r="E1120" s="126">
        <v>36585140.909999996</v>
      </c>
      <c r="F1120" s="36">
        <f t="shared" si="17"/>
        <v>0.23000000417232513</v>
      </c>
    </row>
    <row r="1121" spans="1:6" ht="110.25">
      <c r="A1121" s="140" t="s">
        <v>491</v>
      </c>
      <c r="B1121" s="136" t="s">
        <v>970</v>
      </c>
      <c r="C1121" s="141" t="s">
        <v>1374</v>
      </c>
      <c r="D1121" s="126">
        <v>1947937</v>
      </c>
      <c r="E1121" s="126">
        <v>0</v>
      </c>
      <c r="F1121" s="36">
        <f t="shared" si="17"/>
        <v>1947937</v>
      </c>
    </row>
    <row r="1122" spans="1:6" ht="15.75">
      <c r="A1122" s="140" t="s">
        <v>979</v>
      </c>
      <c r="B1122" s="136" t="s">
        <v>970</v>
      </c>
      <c r="C1122" s="141" t="s">
        <v>1375</v>
      </c>
      <c r="D1122" s="126">
        <v>1947937</v>
      </c>
      <c r="E1122" s="126">
        <v>0</v>
      </c>
      <c r="F1122" s="36">
        <f t="shared" si="17"/>
        <v>1947937</v>
      </c>
    </row>
    <row r="1123" spans="1:6" ht="31.5">
      <c r="A1123" s="140" t="s">
        <v>1097</v>
      </c>
      <c r="B1123" s="136" t="s">
        <v>970</v>
      </c>
      <c r="C1123" s="141" t="s">
        <v>1375</v>
      </c>
      <c r="D1123" s="126">
        <v>1947937</v>
      </c>
      <c r="E1123" s="126">
        <v>0</v>
      </c>
      <c r="F1123" s="36">
        <f t="shared" si="17"/>
        <v>1947937</v>
      </c>
    </row>
    <row r="1124" spans="1:6" ht="31.5">
      <c r="A1124" s="140" t="s">
        <v>143</v>
      </c>
      <c r="B1124" s="136" t="s">
        <v>970</v>
      </c>
      <c r="C1124" s="141" t="s">
        <v>676</v>
      </c>
      <c r="D1124" s="126">
        <v>87670835.859999999</v>
      </c>
      <c r="E1124" s="126">
        <v>87670835.760000005</v>
      </c>
      <c r="F1124" s="36">
        <f t="shared" si="17"/>
        <v>9.9999994039535522E-2</v>
      </c>
    </row>
    <row r="1125" spans="1:6" ht="15.75">
      <c r="A1125" s="140" t="s">
        <v>978</v>
      </c>
      <c r="B1125" s="136" t="s">
        <v>970</v>
      </c>
      <c r="C1125" s="141" t="s">
        <v>234</v>
      </c>
      <c r="D1125" s="126">
        <v>87670835.859999999</v>
      </c>
      <c r="E1125" s="126">
        <v>87670835.760000005</v>
      </c>
      <c r="F1125" s="36">
        <f t="shared" si="17"/>
        <v>9.9999994039535522E-2</v>
      </c>
    </row>
    <row r="1126" spans="1:6" ht="31.5">
      <c r="A1126" s="140" t="s">
        <v>1097</v>
      </c>
      <c r="B1126" s="136" t="s">
        <v>970</v>
      </c>
      <c r="C1126" s="141" t="s">
        <v>234</v>
      </c>
      <c r="D1126" s="126">
        <v>87670835.859999999</v>
      </c>
      <c r="E1126" s="126">
        <v>87670835.760000005</v>
      </c>
      <c r="F1126" s="36">
        <f t="shared" si="17"/>
        <v>9.9999994039535522E-2</v>
      </c>
    </row>
    <row r="1127" spans="1:6" ht="94.5">
      <c r="A1127" s="140" t="s">
        <v>492</v>
      </c>
      <c r="B1127" s="136" t="s">
        <v>970</v>
      </c>
      <c r="C1127" s="141" t="s">
        <v>1376</v>
      </c>
      <c r="D1127" s="126">
        <v>1125970</v>
      </c>
      <c r="E1127" s="126">
        <v>0</v>
      </c>
      <c r="F1127" s="36">
        <f t="shared" si="17"/>
        <v>1125970</v>
      </c>
    </row>
    <row r="1128" spans="1:6" ht="15.75">
      <c r="A1128" s="140" t="s">
        <v>978</v>
      </c>
      <c r="B1128" s="136" t="s">
        <v>970</v>
      </c>
      <c r="C1128" s="141" t="s">
        <v>1377</v>
      </c>
      <c r="D1128" s="126">
        <v>1125970</v>
      </c>
      <c r="E1128" s="126">
        <v>0</v>
      </c>
      <c r="F1128" s="36">
        <f t="shared" si="17"/>
        <v>1125970</v>
      </c>
    </row>
    <row r="1129" spans="1:6" ht="31.5">
      <c r="A1129" s="140" t="s">
        <v>1097</v>
      </c>
      <c r="B1129" s="136" t="s">
        <v>970</v>
      </c>
      <c r="C1129" s="141" t="s">
        <v>1377</v>
      </c>
      <c r="D1129" s="126">
        <v>1125970</v>
      </c>
      <c r="E1129" s="126">
        <v>0</v>
      </c>
      <c r="F1129" s="36">
        <f t="shared" si="17"/>
        <v>1125970</v>
      </c>
    </row>
    <row r="1130" spans="1:6" ht="63">
      <c r="A1130" s="140" t="s">
        <v>1590</v>
      </c>
      <c r="B1130" s="136" t="s">
        <v>970</v>
      </c>
      <c r="C1130" s="141" t="s">
        <v>563</v>
      </c>
      <c r="D1130" s="126">
        <v>75000</v>
      </c>
      <c r="E1130" s="126">
        <v>75000</v>
      </c>
      <c r="F1130" s="36">
        <f t="shared" si="17"/>
        <v>0</v>
      </c>
    </row>
    <row r="1131" spans="1:6" ht="15.75">
      <c r="A1131" s="140" t="s">
        <v>1591</v>
      </c>
      <c r="B1131" s="136" t="s">
        <v>970</v>
      </c>
      <c r="C1131" s="141" t="s">
        <v>564</v>
      </c>
      <c r="D1131" s="126">
        <v>75000</v>
      </c>
      <c r="E1131" s="126">
        <v>75000</v>
      </c>
      <c r="F1131" s="36">
        <f t="shared" si="17"/>
        <v>0</v>
      </c>
    </row>
    <row r="1132" spans="1:6" ht="15.75">
      <c r="A1132" s="140" t="s">
        <v>1295</v>
      </c>
      <c r="B1132" s="136" t="s">
        <v>970</v>
      </c>
      <c r="C1132" s="141" t="s">
        <v>564</v>
      </c>
      <c r="D1132" s="126">
        <v>75000</v>
      </c>
      <c r="E1132" s="126">
        <v>75000</v>
      </c>
      <c r="F1132" s="36">
        <f t="shared" si="17"/>
        <v>0</v>
      </c>
    </row>
    <row r="1133" spans="1:6" ht="63">
      <c r="A1133" s="140" t="s">
        <v>553</v>
      </c>
      <c r="B1133" s="136" t="s">
        <v>970</v>
      </c>
      <c r="C1133" s="141" t="s">
        <v>560</v>
      </c>
      <c r="D1133" s="126">
        <v>1500000</v>
      </c>
      <c r="E1133" s="126">
        <v>1500000</v>
      </c>
      <c r="F1133" s="36">
        <f t="shared" si="17"/>
        <v>0</v>
      </c>
    </row>
    <row r="1134" spans="1:6" ht="15.75">
      <c r="A1134" s="140" t="s">
        <v>978</v>
      </c>
      <c r="B1134" s="136" t="s">
        <v>970</v>
      </c>
      <c r="C1134" s="141" t="s">
        <v>561</v>
      </c>
      <c r="D1134" s="126">
        <v>1500000</v>
      </c>
      <c r="E1134" s="126">
        <v>1500000</v>
      </c>
      <c r="F1134" s="36">
        <f t="shared" si="17"/>
        <v>0</v>
      </c>
    </row>
    <row r="1135" spans="1:6" ht="47.25">
      <c r="A1135" s="140" t="s">
        <v>1029</v>
      </c>
      <c r="B1135" s="136" t="s">
        <v>970</v>
      </c>
      <c r="C1135" s="141" t="s">
        <v>561</v>
      </c>
      <c r="D1135" s="126">
        <v>1500000</v>
      </c>
      <c r="E1135" s="126">
        <v>1500000</v>
      </c>
      <c r="F1135" s="36">
        <f t="shared" si="17"/>
        <v>0</v>
      </c>
    </row>
    <row r="1136" spans="1:6" ht="47.25">
      <c r="A1136" s="140" t="s">
        <v>513</v>
      </c>
      <c r="B1136" s="136" t="s">
        <v>970</v>
      </c>
      <c r="C1136" s="141" t="s">
        <v>1495</v>
      </c>
      <c r="D1136" s="126">
        <v>2344230</v>
      </c>
      <c r="E1136" s="126">
        <v>2329254.2000000002</v>
      </c>
      <c r="F1136" s="36">
        <f t="shared" si="17"/>
        <v>14975.799999999814</v>
      </c>
    </row>
    <row r="1137" spans="1:6" ht="94.5">
      <c r="A1137" s="140" t="s">
        <v>514</v>
      </c>
      <c r="B1137" s="136" t="s">
        <v>970</v>
      </c>
      <c r="C1137" s="141" t="s">
        <v>1496</v>
      </c>
      <c r="D1137" s="126">
        <v>2304205.7999999998</v>
      </c>
      <c r="E1137" s="126">
        <v>2289230</v>
      </c>
      <c r="F1137" s="36">
        <f t="shared" si="17"/>
        <v>14975.799999999814</v>
      </c>
    </row>
    <row r="1138" spans="1:6" ht="15.75">
      <c r="A1138" s="140" t="s">
        <v>515</v>
      </c>
      <c r="B1138" s="136" t="s">
        <v>970</v>
      </c>
      <c r="C1138" s="141" t="s">
        <v>1496</v>
      </c>
      <c r="D1138" s="126">
        <v>2304205.7999999998</v>
      </c>
      <c r="E1138" s="126">
        <v>2289230</v>
      </c>
      <c r="F1138" s="36">
        <f t="shared" si="17"/>
        <v>14975.799999999814</v>
      </c>
    </row>
    <row r="1139" spans="1:6" ht="15.75">
      <c r="A1139" s="140" t="s">
        <v>979</v>
      </c>
      <c r="B1139" s="136" t="s">
        <v>970</v>
      </c>
      <c r="C1139" s="141" t="s">
        <v>509</v>
      </c>
      <c r="D1139" s="126">
        <v>40024.199999999997</v>
      </c>
      <c r="E1139" s="126">
        <v>40024.199999999997</v>
      </c>
      <c r="F1139" s="36">
        <f t="shared" si="17"/>
        <v>0</v>
      </c>
    </row>
    <row r="1140" spans="1:6" ht="31.5">
      <c r="A1140" s="140" t="s">
        <v>1097</v>
      </c>
      <c r="B1140" s="136" t="s">
        <v>970</v>
      </c>
      <c r="C1140" s="141" t="s">
        <v>509</v>
      </c>
      <c r="D1140" s="126">
        <v>40024.199999999997</v>
      </c>
      <c r="E1140" s="126">
        <v>40024.199999999997</v>
      </c>
      <c r="F1140" s="36">
        <f t="shared" si="17"/>
        <v>0</v>
      </c>
    </row>
    <row r="1141" spans="1:6" ht="31.5">
      <c r="A1141" s="140" t="s">
        <v>694</v>
      </c>
      <c r="B1141" s="136" t="s">
        <v>970</v>
      </c>
      <c r="C1141" s="141" t="s">
        <v>1577</v>
      </c>
      <c r="D1141" s="126">
        <v>186000</v>
      </c>
      <c r="E1141" s="126">
        <v>186000</v>
      </c>
      <c r="F1141" s="36">
        <f t="shared" si="17"/>
        <v>0</v>
      </c>
    </row>
    <row r="1142" spans="1:6" ht="15.75">
      <c r="A1142" s="140" t="s">
        <v>979</v>
      </c>
      <c r="B1142" s="136" t="s">
        <v>970</v>
      </c>
      <c r="C1142" s="141" t="s">
        <v>235</v>
      </c>
      <c r="D1142" s="126">
        <v>186000</v>
      </c>
      <c r="E1142" s="126">
        <v>186000</v>
      </c>
      <c r="F1142" s="36">
        <f t="shared" si="17"/>
        <v>0</v>
      </c>
    </row>
    <row r="1143" spans="1:6" ht="47.25">
      <c r="A1143" s="140" t="s">
        <v>1029</v>
      </c>
      <c r="B1143" s="136" t="s">
        <v>970</v>
      </c>
      <c r="C1143" s="141" t="s">
        <v>235</v>
      </c>
      <c r="D1143" s="126">
        <v>186000</v>
      </c>
      <c r="E1143" s="126">
        <v>186000</v>
      </c>
      <c r="F1143" s="36">
        <f t="shared" si="17"/>
        <v>0</v>
      </c>
    </row>
    <row r="1144" spans="1:6" ht="47.25">
      <c r="A1144" s="140" t="s">
        <v>1417</v>
      </c>
      <c r="B1144" s="136" t="s">
        <v>970</v>
      </c>
      <c r="C1144" s="141" t="s">
        <v>661</v>
      </c>
      <c r="D1144" s="126">
        <v>1800000</v>
      </c>
      <c r="E1144" s="126">
        <v>1800000</v>
      </c>
      <c r="F1144" s="36">
        <f t="shared" si="17"/>
        <v>0</v>
      </c>
    </row>
    <row r="1145" spans="1:6" ht="15.75">
      <c r="A1145" s="140" t="s">
        <v>978</v>
      </c>
      <c r="B1145" s="136" t="s">
        <v>970</v>
      </c>
      <c r="C1145" s="141" t="s">
        <v>662</v>
      </c>
      <c r="D1145" s="126">
        <v>1800000</v>
      </c>
      <c r="E1145" s="126">
        <v>1800000</v>
      </c>
      <c r="F1145" s="36">
        <f t="shared" si="17"/>
        <v>0</v>
      </c>
    </row>
    <row r="1146" spans="1:6" ht="31.5">
      <c r="A1146" s="140" t="s">
        <v>1097</v>
      </c>
      <c r="B1146" s="136" t="s">
        <v>970</v>
      </c>
      <c r="C1146" s="141" t="s">
        <v>662</v>
      </c>
      <c r="D1146" s="126">
        <v>1800000</v>
      </c>
      <c r="E1146" s="126">
        <v>1800000</v>
      </c>
      <c r="F1146" s="36">
        <f t="shared" si="17"/>
        <v>0</v>
      </c>
    </row>
    <row r="1147" spans="1:6" ht="63">
      <c r="A1147" s="140" t="s">
        <v>1001</v>
      </c>
      <c r="B1147" s="136" t="s">
        <v>970</v>
      </c>
      <c r="C1147" s="141" t="s">
        <v>446</v>
      </c>
      <c r="D1147" s="126">
        <v>1738737</v>
      </c>
      <c r="E1147" s="126">
        <v>1738737</v>
      </c>
      <c r="F1147" s="36">
        <f t="shared" si="17"/>
        <v>0</v>
      </c>
    </row>
    <row r="1148" spans="1:6" ht="31.5">
      <c r="A1148" s="140" t="s">
        <v>15</v>
      </c>
      <c r="B1148" s="136" t="s">
        <v>970</v>
      </c>
      <c r="C1148" s="141" t="s">
        <v>1378</v>
      </c>
      <c r="D1148" s="126">
        <v>1738737</v>
      </c>
      <c r="E1148" s="126">
        <v>1738737</v>
      </c>
      <c r="F1148" s="36">
        <f t="shared" si="17"/>
        <v>0</v>
      </c>
    </row>
    <row r="1149" spans="1:6" ht="15.75">
      <c r="A1149" s="140" t="s">
        <v>106</v>
      </c>
      <c r="B1149" s="136" t="s">
        <v>970</v>
      </c>
      <c r="C1149" s="141" t="s">
        <v>1378</v>
      </c>
      <c r="D1149" s="126">
        <v>1738737</v>
      </c>
      <c r="E1149" s="126">
        <v>1738737</v>
      </c>
      <c r="F1149" s="36">
        <f t="shared" si="17"/>
        <v>0</v>
      </c>
    </row>
    <row r="1150" spans="1:6" ht="47.25">
      <c r="A1150" s="140" t="s">
        <v>1002</v>
      </c>
      <c r="B1150" s="136" t="s">
        <v>970</v>
      </c>
      <c r="C1150" s="141" t="s">
        <v>447</v>
      </c>
      <c r="D1150" s="126">
        <v>270200</v>
      </c>
      <c r="E1150" s="126">
        <v>133749</v>
      </c>
      <c r="F1150" s="36">
        <f t="shared" si="17"/>
        <v>136451</v>
      </c>
    </row>
    <row r="1151" spans="1:6" ht="31.5">
      <c r="A1151" s="140" t="s">
        <v>15</v>
      </c>
      <c r="B1151" s="136" t="s">
        <v>970</v>
      </c>
      <c r="C1151" s="141" t="s">
        <v>1379</v>
      </c>
      <c r="D1151" s="126">
        <v>270200</v>
      </c>
      <c r="E1151" s="126">
        <v>133749</v>
      </c>
      <c r="F1151" s="36">
        <f t="shared" si="17"/>
        <v>136451</v>
      </c>
    </row>
    <row r="1152" spans="1:6" ht="15.75">
      <c r="A1152" s="140" t="s">
        <v>106</v>
      </c>
      <c r="B1152" s="136" t="s">
        <v>970</v>
      </c>
      <c r="C1152" s="141" t="s">
        <v>1379</v>
      </c>
      <c r="D1152" s="126">
        <v>270200</v>
      </c>
      <c r="E1152" s="126">
        <v>133749</v>
      </c>
      <c r="F1152" s="36">
        <f t="shared" si="17"/>
        <v>136451</v>
      </c>
    </row>
    <row r="1153" spans="1:6" ht="63">
      <c r="A1153" s="140" t="s">
        <v>516</v>
      </c>
      <c r="B1153" s="136" t="s">
        <v>970</v>
      </c>
      <c r="C1153" s="141" t="s">
        <v>1497</v>
      </c>
      <c r="D1153" s="126">
        <v>540400</v>
      </c>
      <c r="E1153" s="126">
        <v>267498</v>
      </c>
      <c r="F1153" s="36">
        <f t="shared" si="17"/>
        <v>272902</v>
      </c>
    </row>
    <row r="1154" spans="1:6" ht="31.5">
      <c r="A1154" s="140" t="s">
        <v>15</v>
      </c>
      <c r="B1154" s="136" t="s">
        <v>970</v>
      </c>
      <c r="C1154" s="141" t="s">
        <v>1380</v>
      </c>
      <c r="D1154" s="126">
        <v>540400</v>
      </c>
      <c r="E1154" s="126">
        <v>267498</v>
      </c>
      <c r="F1154" s="36">
        <f t="shared" si="17"/>
        <v>272902</v>
      </c>
    </row>
    <row r="1155" spans="1:6" ht="15.75">
      <c r="A1155" s="140" t="s">
        <v>106</v>
      </c>
      <c r="B1155" s="136" t="s">
        <v>970</v>
      </c>
      <c r="C1155" s="141" t="s">
        <v>1380</v>
      </c>
      <c r="D1155" s="126">
        <v>540400</v>
      </c>
      <c r="E1155" s="126">
        <v>267498</v>
      </c>
      <c r="F1155" s="36">
        <f t="shared" si="17"/>
        <v>272902</v>
      </c>
    </row>
    <row r="1156" spans="1:6" ht="47.25">
      <c r="A1156" s="140" t="s">
        <v>787</v>
      </c>
      <c r="B1156" s="136" t="s">
        <v>970</v>
      </c>
      <c r="C1156" s="141" t="s">
        <v>800</v>
      </c>
      <c r="D1156" s="126">
        <v>1080800</v>
      </c>
      <c r="E1156" s="126">
        <v>534996</v>
      </c>
      <c r="F1156" s="36">
        <f t="shared" si="17"/>
        <v>545804</v>
      </c>
    </row>
    <row r="1157" spans="1:6" ht="31.5">
      <c r="A1157" s="140" t="s">
        <v>15</v>
      </c>
      <c r="B1157" s="136" t="s">
        <v>970</v>
      </c>
      <c r="C1157" s="141" t="s">
        <v>1381</v>
      </c>
      <c r="D1157" s="126">
        <v>1080800</v>
      </c>
      <c r="E1157" s="126">
        <v>534996</v>
      </c>
      <c r="F1157" s="36">
        <f t="shared" si="17"/>
        <v>545804</v>
      </c>
    </row>
    <row r="1158" spans="1:6" ht="15.75">
      <c r="A1158" s="140" t="s">
        <v>106</v>
      </c>
      <c r="B1158" s="136" t="s">
        <v>970</v>
      </c>
      <c r="C1158" s="141" t="s">
        <v>1381</v>
      </c>
      <c r="D1158" s="126">
        <v>1080800</v>
      </c>
      <c r="E1158" s="126">
        <v>534996</v>
      </c>
      <c r="F1158" s="36">
        <f t="shared" si="17"/>
        <v>545804</v>
      </c>
    </row>
    <row r="1159" spans="1:6" ht="63">
      <c r="A1159" s="140" t="s">
        <v>1254</v>
      </c>
      <c r="B1159" s="136" t="s">
        <v>970</v>
      </c>
      <c r="C1159" s="141" t="s">
        <v>1498</v>
      </c>
      <c r="D1159" s="126">
        <v>42946</v>
      </c>
      <c r="E1159" s="126">
        <v>0</v>
      </c>
      <c r="F1159" s="36">
        <f t="shared" si="17"/>
        <v>42946</v>
      </c>
    </row>
    <row r="1160" spans="1:6" ht="15.75">
      <c r="A1160" s="140" t="s">
        <v>978</v>
      </c>
      <c r="B1160" s="136" t="s">
        <v>970</v>
      </c>
      <c r="C1160" s="141" t="s">
        <v>1499</v>
      </c>
      <c r="D1160" s="126">
        <v>42946</v>
      </c>
      <c r="E1160" s="126">
        <v>0</v>
      </c>
      <c r="F1160" s="36">
        <f t="shared" si="17"/>
        <v>42946</v>
      </c>
    </row>
    <row r="1161" spans="1:6" ht="47.25">
      <c r="A1161" s="140" t="s">
        <v>1029</v>
      </c>
      <c r="B1161" s="136" t="s">
        <v>970</v>
      </c>
      <c r="C1161" s="141" t="s">
        <v>1499</v>
      </c>
      <c r="D1161" s="126">
        <v>42946</v>
      </c>
      <c r="E1161" s="126">
        <v>0</v>
      </c>
      <c r="F1161" s="36">
        <f t="shared" si="17"/>
        <v>42946</v>
      </c>
    </row>
    <row r="1162" spans="1:6" ht="47.25">
      <c r="A1162" s="140" t="s">
        <v>1003</v>
      </c>
      <c r="B1162" s="136" t="s">
        <v>970</v>
      </c>
      <c r="C1162" s="141" t="s">
        <v>448</v>
      </c>
      <c r="D1162" s="126">
        <v>582758.80000000005</v>
      </c>
      <c r="E1162" s="126">
        <v>421558.8</v>
      </c>
      <c r="F1162" s="36">
        <f t="shared" si="17"/>
        <v>161200.00000000006</v>
      </c>
    </row>
    <row r="1163" spans="1:6" ht="31.5">
      <c r="A1163" s="140" t="s">
        <v>15</v>
      </c>
      <c r="B1163" s="136" t="s">
        <v>970</v>
      </c>
      <c r="C1163" s="141" t="s">
        <v>322</v>
      </c>
      <c r="D1163" s="126">
        <v>161200</v>
      </c>
      <c r="E1163" s="126">
        <v>0</v>
      </c>
      <c r="F1163" s="36">
        <f t="shared" si="17"/>
        <v>161200</v>
      </c>
    </row>
    <row r="1164" spans="1:6" ht="15.75">
      <c r="A1164" s="140" t="s">
        <v>1160</v>
      </c>
      <c r="B1164" s="136" t="s">
        <v>970</v>
      </c>
      <c r="C1164" s="141" t="s">
        <v>322</v>
      </c>
      <c r="D1164" s="126">
        <v>161200</v>
      </c>
      <c r="E1164" s="126">
        <v>0</v>
      </c>
      <c r="F1164" s="36">
        <f t="shared" si="17"/>
        <v>161200</v>
      </c>
    </row>
    <row r="1165" spans="1:6" ht="15.75">
      <c r="A1165" s="140" t="s">
        <v>978</v>
      </c>
      <c r="B1165" s="136" t="s">
        <v>970</v>
      </c>
      <c r="C1165" s="141" t="s">
        <v>449</v>
      </c>
      <c r="D1165" s="126">
        <v>421558.8</v>
      </c>
      <c r="E1165" s="126">
        <v>421558.8</v>
      </c>
      <c r="F1165" s="36">
        <f t="shared" ref="F1165:F1228" si="18">D1165-E1165</f>
        <v>0</v>
      </c>
    </row>
    <row r="1166" spans="1:6" ht="31.5">
      <c r="A1166" s="140" t="s">
        <v>1097</v>
      </c>
      <c r="B1166" s="136" t="s">
        <v>970</v>
      </c>
      <c r="C1166" s="141" t="s">
        <v>449</v>
      </c>
      <c r="D1166" s="126">
        <v>421558.8</v>
      </c>
      <c r="E1166" s="126">
        <v>421558.8</v>
      </c>
      <c r="F1166" s="36">
        <f t="shared" si="18"/>
        <v>0</v>
      </c>
    </row>
    <row r="1167" spans="1:6" ht="47.25">
      <c r="A1167" s="140" t="s">
        <v>921</v>
      </c>
      <c r="B1167" s="136" t="s">
        <v>970</v>
      </c>
      <c r="C1167" s="141" t="s">
        <v>1578</v>
      </c>
      <c r="D1167" s="126">
        <v>60000</v>
      </c>
      <c r="E1167" s="126">
        <v>60000</v>
      </c>
      <c r="F1167" s="36">
        <f t="shared" si="18"/>
        <v>0</v>
      </c>
    </row>
    <row r="1168" spans="1:6" ht="15.75">
      <c r="A1168" s="140" t="s">
        <v>978</v>
      </c>
      <c r="B1168" s="136" t="s">
        <v>970</v>
      </c>
      <c r="C1168" s="141" t="s">
        <v>236</v>
      </c>
      <c r="D1168" s="126">
        <v>60000</v>
      </c>
      <c r="E1168" s="126">
        <v>60000</v>
      </c>
      <c r="F1168" s="36">
        <f t="shared" si="18"/>
        <v>0</v>
      </c>
    </row>
    <row r="1169" spans="1:6" ht="31.5">
      <c r="A1169" s="140" t="s">
        <v>1097</v>
      </c>
      <c r="B1169" s="136" t="s">
        <v>970</v>
      </c>
      <c r="C1169" s="141" t="s">
        <v>236</v>
      </c>
      <c r="D1169" s="126">
        <v>60000</v>
      </c>
      <c r="E1169" s="126">
        <v>60000</v>
      </c>
      <c r="F1169" s="36">
        <f t="shared" si="18"/>
        <v>0</v>
      </c>
    </row>
    <row r="1170" spans="1:6" ht="63">
      <c r="A1170" s="140" t="s">
        <v>1069</v>
      </c>
      <c r="B1170" s="136" t="s">
        <v>970</v>
      </c>
      <c r="C1170" s="141" t="s">
        <v>912</v>
      </c>
      <c r="D1170" s="126">
        <v>667289</v>
      </c>
      <c r="E1170" s="126">
        <v>637289</v>
      </c>
      <c r="F1170" s="36">
        <f t="shared" si="18"/>
        <v>30000</v>
      </c>
    </row>
    <row r="1171" spans="1:6" ht="15.75">
      <c r="A1171" s="140" t="s">
        <v>979</v>
      </c>
      <c r="B1171" s="136" t="s">
        <v>970</v>
      </c>
      <c r="C1171" s="141" t="s">
        <v>1136</v>
      </c>
      <c r="D1171" s="126">
        <v>20000</v>
      </c>
      <c r="E1171" s="126">
        <v>20000</v>
      </c>
      <c r="F1171" s="36">
        <f t="shared" si="18"/>
        <v>0</v>
      </c>
    </row>
    <row r="1172" spans="1:6" ht="31.5">
      <c r="A1172" s="140" t="s">
        <v>1097</v>
      </c>
      <c r="B1172" s="136" t="s">
        <v>970</v>
      </c>
      <c r="C1172" s="141" t="s">
        <v>1136</v>
      </c>
      <c r="D1172" s="126">
        <v>20000</v>
      </c>
      <c r="E1172" s="126">
        <v>20000</v>
      </c>
      <c r="F1172" s="36">
        <f t="shared" si="18"/>
        <v>0</v>
      </c>
    </row>
    <row r="1173" spans="1:6" ht="15.75">
      <c r="A1173" s="140" t="s">
        <v>978</v>
      </c>
      <c r="B1173" s="136" t="s">
        <v>970</v>
      </c>
      <c r="C1173" s="141" t="s">
        <v>237</v>
      </c>
      <c r="D1173" s="126">
        <v>647289</v>
      </c>
      <c r="E1173" s="126">
        <v>617289</v>
      </c>
      <c r="F1173" s="36">
        <f t="shared" si="18"/>
        <v>30000</v>
      </c>
    </row>
    <row r="1174" spans="1:6" ht="31.5">
      <c r="A1174" s="140" t="s">
        <v>1097</v>
      </c>
      <c r="B1174" s="136" t="s">
        <v>970</v>
      </c>
      <c r="C1174" s="141" t="s">
        <v>237</v>
      </c>
      <c r="D1174" s="126">
        <v>647289</v>
      </c>
      <c r="E1174" s="126">
        <v>617289</v>
      </c>
      <c r="F1174" s="36">
        <f t="shared" si="18"/>
        <v>30000</v>
      </c>
    </row>
    <row r="1175" spans="1:6" ht="15.75">
      <c r="A1175" s="143" t="s">
        <v>290</v>
      </c>
      <c r="B1175" s="148" t="s">
        <v>970</v>
      </c>
      <c r="C1175" s="145" t="s">
        <v>677</v>
      </c>
      <c r="D1175" s="146">
        <v>21935533.050000001</v>
      </c>
      <c r="E1175" s="146">
        <v>20873328.59</v>
      </c>
      <c r="F1175" s="147">
        <f t="shared" si="18"/>
        <v>1062204.4600000009</v>
      </c>
    </row>
    <row r="1176" spans="1:6" ht="31.5">
      <c r="A1176" s="140" t="s">
        <v>989</v>
      </c>
      <c r="B1176" s="136" t="s">
        <v>970</v>
      </c>
      <c r="C1176" s="141" t="s">
        <v>678</v>
      </c>
      <c r="D1176" s="126">
        <v>3037150.96</v>
      </c>
      <c r="E1176" s="126">
        <v>2848895.36</v>
      </c>
      <c r="F1176" s="36">
        <f t="shared" si="18"/>
        <v>188255.60000000009</v>
      </c>
    </row>
    <row r="1177" spans="1:6" ht="31.5">
      <c r="A1177" s="140" t="s">
        <v>14</v>
      </c>
      <c r="B1177" s="136" t="s">
        <v>970</v>
      </c>
      <c r="C1177" s="141" t="s">
        <v>238</v>
      </c>
      <c r="D1177" s="126">
        <v>3016946.09</v>
      </c>
      <c r="E1177" s="126">
        <v>2848847.83</v>
      </c>
      <c r="F1177" s="36">
        <f t="shared" si="18"/>
        <v>168098.25999999978</v>
      </c>
    </row>
    <row r="1178" spans="1:6" ht="15.75">
      <c r="A1178" s="140" t="s">
        <v>1156</v>
      </c>
      <c r="B1178" s="134" t="s">
        <v>970</v>
      </c>
      <c r="C1178" s="141" t="s">
        <v>238</v>
      </c>
      <c r="D1178" s="126">
        <v>2350557.56</v>
      </c>
      <c r="E1178" s="126">
        <v>2263885.85</v>
      </c>
      <c r="F1178" s="36">
        <f t="shared" si="18"/>
        <v>86671.709999999963</v>
      </c>
    </row>
    <row r="1179" spans="1:6" ht="15.75">
      <c r="A1179" s="140" t="s">
        <v>1159</v>
      </c>
      <c r="B1179" s="134" t="s">
        <v>970</v>
      </c>
      <c r="C1179" s="141" t="s">
        <v>238</v>
      </c>
      <c r="D1179" s="126">
        <v>4800</v>
      </c>
      <c r="E1179" s="126">
        <v>0</v>
      </c>
      <c r="F1179" s="36">
        <f t="shared" si="18"/>
        <v>4800</v>
      </c>
    </row>
    <row r="1180" spans="1:6" ht="15.75">
      <c r="A1180" s="140" t="s">
        <v>1157</v>
      </c>
      <c r="B1180" s="134" t="s">
        <v>970</v>
      </c>
      <c r="C1180" s="141" t="s">
        <v>238</v>
      </c>
      <c r="D1180" s="126">
        <v>633107.37</v>
      </c>
      <c r="E1180" s="126">
        <v>572380.81999999995</v>
      </c>
      <c r="F1180" s="36">
        <f t="shared" si="18"/>
        <v>60726.550000000047</v>
      </c>
    </row>
    <row r="1181" spans="1:6" ht="15.75">
      <c r="A1181" s="140" t="s">
        <v>1160</v>
      </c>
      <c r="B1181" s="134" t="s">
        <v>970</v>
      </c>
      <c r="C1181" s="141" t="s">
        <v>238</v>
      </c>
      <c r="D1181" s="126">
        <v>15900</v>
      </c>
      <c r="E1181" s="126">
        <v>0</v>
      </c>
      <c r="F1181" s="36">
        <f t="shared" si="18"/>
        <v>15900</v>
      </c>
    </row>
    <row r="1182" spans="1:6" ht="31.5">
      <c r="A1182" s="140" t="s">
        <v>1158</v>
      </c>
      <c r="B1182" s="134" t="s">
        <v>970</v>
      </c>
      <c r="C1182" s="141" t="s">
        <v>238</v>
      </c>
      <c r="D1182" s="126">
        <v>12581.16</v>
      </c>
      <c r="E1182" s="126">
        <v>12581.16</v>
      </c>
      <c r="F1182" s="36">
        <f t="shared" si="18"/>
        <v>0</v>
      </c>
    </row>
    <row r="1183" spans="1:6" ht="31.5">
      <c r="A1183" s="140" t="s">
        <v>15</v>
      </c>
      <c r="B1183" s="134" t="s">
        <v>970</v>
      </c>
      <c r="C1183" s="141" t="s">
        <v>723</v>
      </c>
      <c r="D1183" s="126">
        <v>20157.34</v>
      </c>
      <c r="E1183" s="126">
        <v>0</v>
      </c>
      <c r="F1183" s="36">
        <f t="shared" si="18"/>
        <v>20157.34</v>
      </c>
    </row>
    <row r="1184" spans="1:6" ht="15.75">
      <c r="A1184" s="140" t="s">
        <v>1160</v>
      </c>
      <c r="B1184" s="134" t="s">
        <v>970</v>
      </c>
      <c r="C1184" s="141" t="s">
        <v>723</v>
      </c>
      <c r="D1184" s="126">
        <v>20157.34</v>
      </c>
      <c r="E1184" s="126">
        <v>0</v>
      </c>
      <c r="F1184" s="36">
        <f t="shared" si="18"/>
        <v>20157.34</v>
      </c>
    </row>
    <row r="1185" spans="1:6" ht="15.75">
      <c r="A1185" s="140" t="s">
        <v>16</v>
      </c>
      <c r="B1185" s="134" t="s">
        <v>970</v>
      </c>
      <c r="C1185" s="141" t="s">
        <v>1137</v>
      </c>
      <c r="D1185" s="126">
        <v>47.53</v>
      </c>
      <c r="E1185" s="126">
        <v>47.53</v>
      </c>
      <c r="F1185" s="36">
        <f t="shared" si="18"/>
        <v>0</v>
      </c>
    </row>
    <row r="1186" spans="1:6" ht="15.75">
      <c r="A1186" s="140" t="s">
        <v>1295</v>
      </c>
      <c r="B1186" s="134" t="s">
        <v>970</v>
      </c>
      <c r="C1186" s="141" t="s">
        <v>1137</v>
      </c>
      <c r="D1186" s="126">
        <v>47.53</v>
      </c>
      <c r="E1186" s="126">
        <v>47.53</v>
      </c>
      <c r="F1186" s="36">
        <f t="shared" si="18"/>
        <v>0</v>
      </c>
    </row>
    <row r="1187" spans="1:6" ht="110.25">
      <c r="A1187" s="140" t="s">
        <v>178</v>
      </c>
      <c r="B1187" s="134" t="s">
        <v>970</v>
      </c>
      <c r="C1187" s="141" t="s">
        <v>1382</v>
      </c>
      <c r="D1187" s="126">
        <v>47124.74</v>
      </c>
      <c r="E1187" s="126">
        <v>47124.74</v>
      </c>
      <c r="F1187" s="36">
        <f t="shared" si="18"/>
        <v>0</v>
      </c>
    </row>
    <row r="1188" spans="1:6" ht="31.5">
      <c r="A1188" s="140" t="s">
        <v>14</v>
      </c>
      <c r="B1188" s="134" t="s">
        <v>970</v>
      </c>
      <c r="C1188" s="141" t="s">
        <v>1383</v>
      </c>
      <c r="D1188" s="126">
        <v>47124.74</v>
      </c>
      <c r="E1188" s="126">
        <v>47124.74</v>
      </c>
      <c r="F1188" s="36">
        <f t="shared" si="18"/>
        <v>0</v>
      </c>
    </row>
    <row r="1189" spans="1:6" ht="15.75">
      <c r="A1189" s="140" t="s">
        <v>1156</v>
      </c>
      <c r="B1189" s="134" t="s">
        <v>970</v>
      </c>
      <c r="C1189" s="141" t="s">
        <v>1383</v>
      </c>
      <c r="D1189" s="126">
        <v>36194.120000000003</v>
      </c>
      <c r="E1189" s="126">
        <v>36194.120000000003</v>
      </c>
      <c r="F1189" s="36">
        <f t="shared" si="18"/>
        <v>0</v>
      </c>
    </row>
    <row r="1190" spans="1:6" ht="15.75">
      <c r="A1190" s="140" t="s">
        <v>1157</v>
      </c>
      <c r="B1190" s="134" t="s">
        <v>970</v>
      </c>
      <c r="C1190" s="141" t="s">
        <v>1383</v>
      </c>
      <c r="D1190" s="126">
        <v>10930.62</v>
      </c>
      <c r="E1190" s="126">
        <v>10930.62</v>
      </c>
      <c r="F1190" s="36">
        <f t="shared" si="18"/>
        <v>0</v>
      </c>
    </row>
    <row r="1191" spans="1:6" ht="31.5">
      <c r="A1191" s="140" t="s">
        <v>989</v>
      </c>
      <c r="B1191" s="134" t="s">
        <v>970</v>
      </c>
      <c r="C1191" s="141" t="s">
        <v>42</v>
      </c>
      <c r="D1191" s="126">
        <v>39330.050000000003</v>
      </c>
      <c r="E1191" s="126">
        <v>39330.050000000003</v>
      </c>
      <c r="F1191" s="36">
        <f t="shared" si="18"/>
        <v>0</v>
      </c>
    </row>
    <row r="1192" spans="1:6" ht="31.5">
      <c r="A1192" s="140" t="s">
        <v>14</v>
      </c>
      <c r="B1192" s="134" t="s">
        <v>970</v>
      </c>
      <c r="C1192" s="141" t="s">
        <v>43</v>
      </c>
      <c r="D1192" s="126">
        <v>39330.050000000003</v>
      </c>
      <c r="E1192" s="126">
        <v>39330.050000000003</v>
      </c>
      <c r="F1192" s="36">
        <f t="shared" si="18"/>
        <v>0</v>
      </c>
    </row>
    <row r="1193" spans="1:6" ht="15.75">
      <c r="A1193" s="140" t="s">
        <v>1156</v>
      </c>
      <c r="B1193" s="134" t="s">
        <v>970</v>
      </c>
      <c r="C1193" s="141" t="s">
        <v>43</v>
      </c>
      <c r="D1193" s="126">
        <v>30207.41</v>
      </c>
      <c r="E1193" s="126">
        <v>30207.41</v>
      </c>
      <c r="F1193" s="36">
        <f t="shared" si="18"/>
        <v>0</v>
      </c>
    </row>
    <row r="1194" spans="1:6" ht="15.75">
      <c r="A1194" s="140" t="s">
        <v>1157</v>
      </c>
      <c r="B1194" s="134" t="s">
        <v>970</v>
      </c>
      <c r="C1194" s="141" t="s">
        <v>43</v>
      </c>
      <c r="D1194" s="126">
        <v>9122.64</v>
      </c>
      <c r="E1194" s="126">
        <v>9122.64</v>
      </c>
      <c r="F1194" s="36">
        <f t="shared" si="18"/>
        <v>0</v>
      </c>
    </row>
    <row r="1195" spans="1:6" ht="47.25">
      <c r="A1195" s="140" t="s">
        <v>1418</v>
      </c>
      <c r="B1195" s="134" t="s">
        <v>970</v>
      </c>
      <c r="C1195" s="141" t="s">
        <v>1027</v>
      </c>
      <c r="D1195" s="126">
        <v>18593054.559999999</v>
      </c>
      <c r="E1195" s="126">
        <v>17719105.699999999</v>
      </c>
      <c r="F1195" s="36">
        <f t="shared" si="18"/>
        <v>873948.8599999994</v>
      </c>
    </row>
    <row r="1196" spans="1:6" ht="15.75">
      <c r="A1196" s="140" t="s">
        <v>17</v>
      </c>
      <c r="B1196" s="134" t="s">
        <v>970</v>
      </c>
      <c r="C1196" s="141" t="s">
        <v>239</v>
      </c>
      <c r="D1196" s="126">
        <v>16266497.99</v>
      </c>
      <c r="E1196" s="126">
        <v>15822852.77</v>
      </c>
      <c r="F1196" s="36">
        <f t="shared" si="18"/>
        <v>443645.22000000067</v>
      </c>
    </row>
    <row r="1197" spans="1:6" ht="15.75">
      <c r="A1197" s="140" t="s">
        <v>1156</v>
      </c>
      <c r="B1197" s="134" t="s">
        <v>970</v>
      </c>
      <c r="C1197" s="141" t="s">
        <v>239</v>
      </c>
      <c r="D1197" s="126">
        <v>12379164.4</v>
      </c>
      <c r="E1197" s="126">
        <v>12146877.609999999</v>
      </c>
      <c r="F1197" s="36">
        <f t="shared" si="18"/>
        <v>232286.79000000097</v>
      </c>
    </row>
    <row r="1198" spans="1:6" ht="15.75">
      <c r="A1198" s="140" t="s">
        <v>1159</v>
      </c>
      <c r="B1198" s="134" t="s">
        <v>970</v>
      </c>
      <c r="C1198" s="141" t="s">
        <v>239</v>
      </c>
      <c r="D1198" s="126">
        <v>2000</v>
      </c>
      <c r="E1198" s="126">
        <v>0</v>
      </c>
      <c r="F1198" s="36">
        <f t="shared" si="18"/>
        <v>2000</v>
      </c>
    </row>
    <row r="1199" spans="1:6" ht="15.75">
      <c r="A1199" s="140" t="s">
        <v>1157</v>
      </c>
      <c r="B1199" s="134" t="s">
        <v>970</v>
      </c>
      <c r="C1199" s="141" t="s">
        <v>239</v>
      </c>
      <c r="D1199" s="126">
        <v>3821867.86</v>
      </c>
      <c r="E1199" s="126">
        <v>3647271.88</v>
      </c>
      <c r="F1199" s="36">
        <f t="shared" si="18"/>
        <v>174595.97999999998</v>
      </c>
    </row>
    <row r="1200" spans="1:6" ht="15.75">
      <c r="A1200" s="140" t="s">
        <v>1160</v>
      </c>
      <c r="B1200" s="134" t="s">
        <v>970</v>
      </c>
      <c r="C1200" s="141" t="s">
        <v>239</v>
      </c>
      <c r="D1200" s="126">
        <v>8840</v>
      </c>
      <c r="E1200" s="126">
        <v>0</v>
      </c>
      <c r="F1200" s="36">
        <f t="shared" si="18"/>
        <v>8840</v>
      </c>
    </row>
    <row r="1201" spans="1:6" ht="47.25">
      <c r="A1201" s="140" t="s">
        <v>493</v>
      </c>
      <c r="B1201" s="134" t="s">
        <v>970</v>
      </c>
      <c r="C1201" s="141" t="s">
        <v>239</v>
      </c>
      <c r="D1201" s="126">
        <v>9625.73</v>
      </c>
      <c r="E1201" s="126">
        <v>0</v>
      </c>
      <c r="F1201" s="36">
        <f t="shared" si="18"/>
        <v>9625.73</v>
      </c>
    </row>
    <row r="1202" spans="1:6" ht="31.5">
      <c r="A1202" s="140" t="s">
        <v>1158</v>
      </c>
      <c r="B1202" s="134" t="s">
        <v>970</v>
      </c>
      <c r="C1202" s="141" t="s">
        <v>239</v>
      </c>
      <c r="D1202" s="126">
        <v>45000</v>
      </c>
      <c r="E1202" s="126">
        <v>28703.279999999999</v>
      </c>
      <c r="F1202" s="36">
        <f t="shared" si="18"/>
        <v>16296.720000000001</v>
      </c>
    </row>
    <row r="1203" spans="1:6" ht="31.5">
      <c r="A1203" s="140" t="s">
        <v>15</v>
      </c>
      <c r="B1203" s="134" t="s">
        <v>970</v>
      </c>
      <c r="C1203" s="141" t="s">
        <v>352</v>
      </c>
      <c r="D1203" s="126">
        <v>2130247.59</v>
      </c>
      <c r="E1203" s="126">
        <v>1769828.9</v>
      </c>
      <c r="F1203" s="36">
        <f t="shared" si="18"/>
        <v>360418.68999999994</v>
      </c>
    </row>
    <row r="1204" spans="1:6" ht="15.75">
      <c r="A1204" s="140" t="s">
        <v>456</v>
      </c>
      <c r="B1204" s="134" t="s">
        <v>970</v>
      </c>
      <c r="C1204" s="141" t="s">
        <v>352</v>
      </c>
      <c r="D1204" s="126">
        <v>54483</v>
      </c>
      <c r="E1204" s="126">
        <v>46693.17</v>
      </c>
      <c r="F1204" s="36">
        <f t="shared" si="18"/>
        <v>7789.8300000000017</v>
      </c>
    </row>
    <row r="1205" spans="1:6" ht="15.75">
      <c r="A1205" s="140" t="s">
        <v>459</v>
      </c>
      <c r="B1205" s="134" t="s">
        <v>970</v>
      </c>
      <c r="C1205" s="141" t="s">
        <v>352</v>
      </c>
      <c r="D1205" s="126">
        <v>192601.43</v>
      </c>
      <c r="E1205" s="126">
        <v>174201.78</v>
      </c>
      <c r="F1205" s="36">
        <f t="shared" si="18"/>
        <v>18399.649999999994</v>
      </c>
    </row>
    <row r="1206" spans="1:6" ht="15.75">
      <c r="A1206" s="140" t="s">
        <v>460</v>
      </c>
      <c r="B1206" s="134" t="s">
        <v>970</v>
      </c>
      <c r="C1206" s="141" t="s">
        <v>352</v>
      </c>
      <c r="D1206" s="126">
        <v>138669.68</v>
      </c>
      <c r="E1206" s="126">
        <v>122973.51</v>
      </c>
      <c r="F1206" s="36">
        <f t="shared" si="18"/>
        <v>15696.169999999998</v>
      </c>
    </row>
    <row r="1207" spans="1:6" ht="15.75">
      <c r="A1207" s="140" t="s">
        <v>1160</v>
      </c>
      <c r="B1207" s="134" t="s">
        <v>970</v>
      </c>
      <c r="C1207" s="141" t="s">
        <v>352</v>
      </c>
      <c r="D1207" s="126">
        <v>905623.7</v>
      </c>
      <c r="E1207" s="126">
        <v>873476.36</v>
      </c>
      <c r="F1207" s="36">
        <f t="shared" si="18"/>
        <v>32147.339999999967</v>
      </c>
    </row>
    <row r="1208" spans="1:6" ht="15.75">
      <c r="A1208" s="140" t="s">
        <v>106</v>
      </c>
      <c r="B1208" s="134" t="s">
        <v>970</v>
      </c>
      <c r="C1208" s="141" t="s">
        <v>352</v>
      </c>
      <c r="D1208" s="126">
        <v>487473.88</v>
      </c>
      <c r="E1208" s="126">
        <v>249066</v>
      </c>
      <c r="F1208" s="36">
        <f t="shared" si="18"/>
        <v>238407.88</v>
      </c>
    </row>
    <row r="1209" spans="1:6" ht="15.75">
      <c r="A1209" s="140" t="s">
        <v>1224</v>
      </c>
      <c r="B1209" s="134" t="s">
        <v>970</v>
      </c>
      <c r="C1209" s="141" t="s">
        <v>352</v>
      </c>
      <c r="D1209" s="126">
        <v>114092.64</v>
      </c>
      <c r="E1209" s="126">
        <v>86034</v>
      </c>
      <c r="F1209" s="36">
        <f t="shared" si="18"/>
        <v>28058.639999999999</v>
      </c>
    </row>
    <row r="1210" spans="1:6" ht="15.75">
      <c r="A1210" s="140" t="s">
        <v>458</v>
      </c>
      <c r="B1210" s="134" t="s">
        <v>970</v>
      </c>
      <c r="C1210" s="141" t="s">
        <v>352</v>
      </c>
      <c r="D1210" s="126">
        <v>237303.26</v>
      </c>
      <c r="E1210" s="126">
        <v>217384.08</v>
      </c>
      <c r="F1210" s="36">
        <f t="shared" si="18"/>
        <v>19919.180000000022</v>
      </c>
    </row>
    <row r="1211" spans="1:6" ht="31.5">
      <c r="A1211" s="140" t="s">
        <v>18</v>
      </c>
      <c r="B1211" s="134" t="s">
        <v>970</v>
      </c>
      <c r="C1211" s="141" t="s">
        <v>1138</v>
      </c>
      <c r="D1211" s="126">
        <v>189701.98</v>
      </c>
      <c r="E1211" s="126">
        <v>119917.03</v>
      </c>
      <c r="F1211" s="36">
        <f t="shared" si="18"/>
        <v>69784.950000000012</v>
      </c>
    </row>
    <row r="1212" spans="1:6" ht="31.5">
      <c r="A1212" s="140" t="s">
        <v>1221</v>
      </c>
      <c r="B1212" s="134" t="s">
        <v>970</v>
      </c>
      <c r="C1212" s="141" t="s">
        <v>1138</v>
      </c>
      <c r="D1212" s="126">
        <v>189701.98</v>
      </c>
      <c r="E1212" s="126">
        <v>119917.03</v>
      </c>
      <c r="F1212" s="36">
        <f t="shared" si="18"/>
        <v>69784.950000000012</v>
      </c>
    </row>
    <row r="1213" spans="1:6" ht="15.75">
      <c r="A1213" s="140" t="s">
        <v>16</v>
      </c>
      <c r="B1213" s="134" t="s">
        <v>970</v>
      </c>
      <c r="C1213" s="141" t="s">
        <v>353</v>
      </c>
      <c r="D1213" s="126">
        <v>6607</v>
      </c>
      <c r="E1213" s="126">
        <v>6507</v>
      </c>
      <c r="F1213" s="36">
        <f t="shared" si="18"/>
        <v>100</v>
      </c>
    </row>
    <row r="1214" spans="1:6" ht="15.75">
      <c r="A1214" s="140" t="s">
        <v>960</v>
      </c>
      <c r="B1214" s="134" t="s">
        <v>970</v>
      </c>
      <c r="C1214" s="141" t="s">
        <v>353</v>
      </c>
      <c r="D1214" s="126">
        <v>6507</v>
      </c>
      <c r="E1214" s="126">
        <v>6507</v>
      </c>
      <c r="F1214" s="36">
        <f t="shared" si="18"/>
        <v>0</v>
      </c>
    </row>
    <row r="1215" spans="1:6" ht="31.5">
      <c r="A1215" s="140" t="s">
        <v>100</v>
      </c>
      <c r="B1215" s="134" t="s">
        <v>970</v>
      </c>
      <c r="C1215" s="141" t="s">
        <v>353</v>
      </c>
      <c r="D1215" s="126">
        <v>100</v>
      </c>
      <c r="E1215" s="126">
        <v>0</v>
      </c>
      <c r="F1215" s="36">
        <f t="shared" si="18"/>
        <v>100</v>
      </c>
    </row>
    <row r="1216" spans="1:6" ht="110.25">
      <c r="A1216" s="140" t="s">
        <v>494</v>
      </c>
      <c r="B1216" s="134" t="s">
        <v>970</v>
      </c>
      <c r="C1216" s="141" t="s">
        <v>1384</v>
      </c>
      <c r="D1216" s="126">
        <v>184600.81</v>
      </c>
      <c r="E1216" s="126">
        <v>184600.81</v>
      </c>
      <c r="F1216" s="36">
        <f t="shared" si="18"/>
        <v>0</v>
      </c>
    </row>
    <row r="1217" spans="1:6" ht="15.75">
      <c r="A1217" s="140" t="s">
        <v>17</v>
      </c>
      <c r="B1217" s="134" t="s">
        <v>970</v>
      </c>
      <c r="C1217" s="141" t="s">
        <v>1385</v>
      </c>
      <c r="D1217" s="126">
        <v>184600.81</v>
      </c>
      <c r="E1217" s="126">
        <v>184600.81</v>
      </c>
      <c r="F1217" s="36">
        <f t="shared" si="18"/>
        <v>0</v>
      </c>
    </row>
    <row r="1218" spans="1:6" ht="15.75">
      <c r="A1218" s="140" t="s">
        <v>1156</v>
      </c>
      <c r="B1218" s="134" t="s">
        <v>970</v>
      </c>
      <c r="C1218" s="141" t="s">
        <v>1385</v>
      </c>
      <c r="D1218" s="126">
        <v>141782.49</v>
      </c>
      <c r="E1218" s="126">
        <v>141782.49</v>
      </c>
      <c r="F1218" s="36">
        <f t="shared" si="18"/>
        <v>0</v>
      </c>
    </row>
    <row r="1219" spans="1:6" ht="15.75">
      <c r="A1219" s="140" t="s">
        <v>1157</v>
      </c>
      <c r="B1219" s="134" t="s">
        <v>970</v>
      </c>
      <c r="C1219" s="141" t="s">
        <v>1385</v>
      </c>
      <c r="D1219" s="126">
        <v>42818.32</v>
      </c>
      <c r="E1219" s="126">
        <v>42818.32</v>
      </c>
      <c r="F1219" s="36">
        <f t="shared" si="18"/>
        <v>0</v>
      </c>
    </row>
    <row r="1220" spans="1:6" ht="47.25">
      <c r="A1220" s="140" t="s">
        <v>177</v>
      </c>
      <c r="B1220" s="134" t="s">
        <v>970</v>
      </c>
      <c r="C1220" s="141" t="s">
        <v>1386</v>
      </c>
      <c r="D1220" s="126">
        <v>34271.93</v>
      </c>
      <c r="E1220" s="126">
        <v>34271.93</v>
      </c>
      <c r="F1220" s="36">
        <f t="shared" si="18"/>
        <v>0</v>
      </c>
    </row>
    <row r="1221" spans="1:6" ht="31.5">
      <c r="A1221" s="140" t="s">
        <v>14</v>
      </c>
      <c r="B1221" s="134" t="s">
        <v>970</v>
      </c>
      <c r="C1221" s="141" t="s">
        <v>1387</v>
      </c>
      <c r="D1221" s="126">
        <v>34271.93</v>
      </c>
      <c r="E1221" s="126">
        <v>34271.93</v>
      </c>
      <c r="F1221" s="36">
        <f t="shared" si="18"/>
        <v>0</v>
      </c>
    </row>
    <row r="1222" spans="1:6" ht="15.75">
      <c r="A1222" s="140" t="s">
        <v>1156</v>
      </c>
      <c r="B1222" s="136" t="s">
        <v>970</v>
      </c>
      <c r="C1222" s="141" t="s">
        <v>1387</v>
      </c>
      <c r="D1222" s="126">
        <v>26322.53</v>
      </c>
      <c r="E1222" s="126">
        <v>26322.53</v>
      </c>
      <c r="F1222" s="36">
        <f t="shared" si="18"/>
        <v>0</v>
      </c>
    </row>
    <row r="1223" spans="1:6" ht="15.75">
      <c r="A1223" s="140" t="s">
        <v>1157</v>
      </c>
      <c r="B1223" s="136" t="s">
        <v>970</v>
      </c>
      <c r="C1223" s="141" t="s">
        <v>1387</v>
      </c>
      <c r="D1223" s="126">
        <v>7949.4</v>
      </c>
      <c r="E1223" s="126">
        <v>7949.4</v>
      </c>
      <c r="F1223" s="36">
        <f t="shared" si="18"/>
        <v>0</v>
      </c>
    </row>
    <row r="1224" spans="1:6" ht="15.75">
      <c r="A1224" s="143" t="s">
        <v>710</v>
      </c>
      <c r="B1224" s="148" t="s">
        <v>970</v>
      </c>
      <c r="C1224" s="145" t="s">
        <v>926</v>
      </c>
      <c r="D1224" s="146">
        <v>3373847.98</v>
      </c>
      <c r="E1224" s="146">
        <v>3337762.17</v>
      </c>
      <c r="F1224" s="147">
        <f t="shared" si="18"/>
        <v>36085.810000000056</v>
      </c>
    </row>
    <row r="1225" spans="1:6" ht="15.75">
      <c r="A1225" s="143" t="s">
        <v>690</v>
      </c>
      <c r="B1225" s="148" t="s">
        <v>970</v>
      </c>
      <c r="C1225" s="145" t="s">
        <v>927</v>
      </c>
      <c r="D1225" s="146">
        <v>3373847.98</v>
      </c>
      <c r="E1225" s="146">
        <v>3337762.17</v>
      </c>
      <c r="F1225" s="147">
        <f t="shared" si="18"/>
        <v>36085.810000000056</v>
      </c>
    </row>
    <row r="1226" spans="1:6" ht="47.25">
      <c r="A1226" s="143" t="s">
        <v>894</v>
      </c>
      <c r="B1226" s="148" t="s">
        <v>970</v>
      </c>
      <c r="C1226" s="145" t="s">
        <v>928</v>
      </c>
      <c r="D1226" s="146">
        <v>2773282.33</v>
      </c>
      <c r="E1226" s="146">
        <v>2737196.52</v>
      </c>
      <c r="F1226" s="147">
        <f t="shared" si="18"/>
        <v>36085.810000000056</v>
      </c>
    </row>
    <row r="1227" spans="1:6" ht="31.5">
      <c r="A1227" s="140" t="s">
        <v>989</v>
      </c>
      <c r="B1227" s="136" t="s">
        <v>970</v>
      </c>
      <c r="C1227" s="141" t="s">
        <v>717</v>
      </c>
      <c r="D1227" s="126">
        <v>2737527.98</v>
      </c>
      <c r="E1227" s="126">
        <v>2701442.17</v>
      </c>
      <c r="F1227" s="36">
        <f t="shared" si="18"/>
        <v>36085.810000000056</v>
      </c>
    </row>
    <row r="1228" spans="1:6" ht="31.5">
      <c r="A1228" s="140" t="s">
        <v>14</v>
      </c>
      <c r="B1228" s="136" t="s">
        <v>970</v>
      </c>
      <c r="C1228" s="141" t="s">
        <v>354</v>
      </c>
      <c r="D1228" s="126">
        <v>2484329.62</v>
      </c>
      <c r="E1228" s="126">
        <v>2484329.56</v>
      </c>
      <c r="F1228" s="36">
        <f t="shared" si="18"/>
        <v>6.0000000055879354E-2</v>
      </c>
    </row>
    <row r="1229" spans="1:6" ht="15.75">
      <c r="A1229" s="140" t="s">
        <v>1156</v>
      </c>
      <c r="B1229" s="136" t="s">
        <v>970</v>
      </c>
      <c r="C1229" s="141" t="s">
        <v>354</v>
      </c>
      <c r="D1229" s="126">
        <v>1909544.63</v>
      </c>
      <c r="E1229" s="126">
        <v>1909544.58</v>
      </c>
      <c r="F1229" s="36">
        <f t="shared" ref="F1229:F1292" si="19">D1229-E1229</f>
        <v>4.9999999813735485E-2</v>
      </c>
    </row>
    <row r="1230" spans="1:6" ht="15.75">
      <c r="A1230" s="140" t="s">
        <v>1157</v>
      </c>
      <c r="B1230" s="136" t="s">
        <v>970</v>
      </c>
      <c r="C1230" s="141" t="s">
        <v>354</v>
      </c>
      <c r="D1230" s="126">
        <v>573058.46</v>
      </c>
      <c r="E1230" s="126">
        <v>573058.44999999995</v>
      </c>
      <c r="F1230" s="36">
        <f t="shared" si="19"/>
        <v>1.0000000009313226E-2</v>
      </c>
    </row>
    <row r="1231" spans="1:6" ht="31.5">
      <c r="A1231" s="140" t="s">
        <v>1158</v>
      </c>
      <c r="B1231" s="136" t="s">
        <v>970</v>
      </c>
      <c r="C1231" s="141" t="s">
        <v>354</v>
      </c>
      <c r="D1231" s="126">
        <v>1726.53</v>
      </c>
      <c r="E1231" s="126">
        <v>1726.53</v>
      </c>
      <c r="F1231" s="36">
        <f t="shared" si="19"/>
        <v>0</v>
      </c>
    </row>
    <row r="1232" spans="1:6" ht="31.5">
      <c r="A1232" s="140" t="s">
        <v>15</v>
      </c>
      <c r="B1232" s="136" t="s">
        <v>970</v>
      </c>
      <c r="C1232" s="141" t="s">
        <v>355</v>
      </c>
      <c r="D1232" s="126">
        <v>253198.36</v>
      </c>
      <c r="E1232" s="126">
        <v>217112.61</v>
      </c>
      <c r="F1232" s="36">
        <f t="shared" si="19"/>
        <v>36085.75</v>
      </c>
    </row>
    <row r="1233" spans="1:6" ht="15.75">
      <c r="A1233" s="140" t="s">
        <v>456</v>
      </c>
      <c r="B1233" s="136" t="s">
        <v>970</v>
      </c>
      <c r="C1233" s="141" t="s">
        <v>355</v>
      </c>
      <c r="D1233" s="126">
        <v>19407.36</v>
      </c>
      <c r="E1233" s="126">
        <v>14027.21</v>
      </c>
      <c r="F1233" s="36">
        <f t="shared" si="19"/>
        <v>5380.1500000000015</v>
      </c>
    </row>
    <row r="1234" spans="1:6" ht="15.75">
      <c r="A1234" s="140" t="s">
        <v>460</v>
      </c>
      <c r="B1234" s="136" t="s">
        <v>970</v>
      </c>
      <c r="C1234" s="141" t="s">
        <v>355</v>
      </c>
      <c r="D1234" s="126">
        <v>14420</v>
      </c>
      <c r="E1234" s="126">
        <v>3200</v>
      </c>
      <c r="F1234" s="36">
        <f t="shared" si="19"/>
        <v>11220</v>
      </c>
    </row>
    <row r="1235" spans="1:6" ht="15.75">
      <c r="A1235" s="140" t="s">
        <v>1160</v>
      </c>
      <c r="B1235" s="136" t="s">
        <v>970</v>
      </c>
      <c r="C1235" s="141" t="s">
        <v>355</v>
      </c>
      <c r="D1235" s="126">
        <v>145322</v>
      </c>
      <c r="E1235" s="126">
        <v>141304</v>
      </c>
      <c r="F1235" s="36">
        <f t="shared" si="19"/>
        <v>4018</v>
      </c>
    </row>
    <row r="1236" spans="1:6" ht="15.75">
      <c r="A1236" s="140" t="s">
        <v>106</v>
      </c>
      <c r="B1236" s="136" t="s">
        <v>970</v>
      </c>
      <c r="C1236" s="141" t="s">
        <v>355</v>
      </c>
      <c r="D1236" s="126">
        <v>10470</v>
      </c>
      <c r="E1236" s="126">
        <v>9952</v>
      </c>
      <c r="F1236" s="36">
        <f t="shared" si="19"/>
        <v>518</v>
      </c>
    </row>
    <row r="1237" spans="1:6" ht="15.75">
      <c r="A1237" s="140" t="s">
        <v>458</v>
      </c>
      <c r="B1237" s="136" t="s">
        <v>970</v>
      </c>
      <c r="C1237" s="141" t="s">
        <v>355</v>
      </c>
      <c r="D1237" s="126">
        <v>57273</v>
      </c>
      <c r="E1237" s="126">
        <v>47129.4</v>
      </c>
      <c r="F1237" s="36">
        <f t="shared" si="19"/>
        <v>10143.599999999999</v>
      </c>
    </row>
    <row r="1238" spans="1:6" ht="31.5">
      <c r="A1238" s="140" t="s">
        <v>959</v>
      </c>
      <c r="B1238" s="136" t="s">
        <v>970</v>
      </c>
      <c r="C1238" s="141" t="s">
        <v>355</v>
      </c>
      <c r="D1238" s="126">
        <v>6306</v>
      </c>
      <c r="E1238" s="126">
        <v>1500</v>
      </c>
      <c r="F1238" s="36">
        <f t="shared" si="19"/>
        <v>4806</v>
      </c>
    </row>
    <row r="1239" spans="1:6" ht="110.25">
      <c r="A1239" s="140" t="s">
        <v>178</v>
      </c>
      <c r="B1239" s="136" t="s">
        <v>970</v>
      </c>
      <c r="C1239" s="141" t="s">
        <v>1388</v>
      </c>
      <c r="D1239" s="126">
        <v>35754.35</v>
      </c>
      <c r="E1239" s="126">
        <v>35754.35</v>
      </c>
      <c r="F1239" s="36">
        <f t="shared" si="19"/>
        <v>0</v>
      </c>
    </row>
    <row r="1240" spans="1:6" ht="31.5">
      <c r="A1240" s="140" t="s">
        <v>14</v>
      </c>
      <c r="B1240" s="136" t="s">
        <v>970</v>
      </c>
      <c r="C1240" s="141" t="s">
        <v>1389</v>
      </c>
      <c r="D1240" s="126">
        <v>35754.35</v>
      </c>
      <c r="E1240" s="126">
        <v>35754.35</v>
      </c>
      <c r="F1240" s="36">
        <f t="shared" si="19"/>
        <v>0</v>
      </c>
    </row>
    <row r="1241" spans="1:6" ht="15.75">
      <c r="A1241" s="140" t="s">
        <v>1156</v>
      </c>
      <c r="B1241" s="136" t="s">
        <v>970</v>
      </c>
      <c r="C1241" s="141" t="s">
        <v>1389</v>
      </c>
      <c r="D1241" s="126">
        <v>27461.1</v>
      </c>
      <c r="E1241" s="126">
        <v>27461.1</v>
      </c>
      <c r="F1241" s="36">
        <f t="shared" si="19"/>
        <v>0</v>
      </c>
    </row>
    <row r="1242" spans="1:6" ht="15.75">
      <c r="A1242" s="140" t="s">
        <v>1157</v>
      </c>
      <c r="B1242" s="136" t="s">
        <v>970</v>
      </c>
      <c r="C1242" s="141" t="s">
        <v>1389</v>
      </c>
      <c r="D1242" s="126">
        <v>8293.25</v>
      </c>
      <c r="E1242" s="126">
        <v>8293.25</v>
      </c>
      <c r="F1242" s="36">
        <f t="shared" si="19"/>
        <v>0</v>
      </c>
    </row>
    <row r="1243" spans="1:6" ht="15.75">
      <c r="A1243" s="143" t="s">
        <v>252</v>
      </c>
      <c r="B1243" s="148" t="s">
        <v>970</v>
      </c>
      <c r="C1243" s="145" t="s">
        <v>850</v>
      </c>
      <c r="D1243" s="146">
        <v>600565.65</v>
      </c>
      <c r="E1243" s="146">
        <v>600565.65</v>
      </c>
      <c r="F1243" s="147">
        <f t="shared" si="19"/>
        <v>0</v>
      </c>
    </row>
    <row r="1244" spans="1:6" ht="78.75">
      <c r="A1244" s="140" t="s">
        <v>838</v>
      </c>
      <c r="B1244" s="136" t="s">
        <v>970</v>
      </c>
      <c r="C1244" s="141" t="s">
        <v>851</v>
      </c>
      <c r="D1244" s="126">
        <v>600565.65</v>
      </c>
      <c r="E1244" s="126">
        <v>600565.65</v>
      </c>
      <c r="F1244" s="36">
        <f t="shared" si="19"/>
        <v>0</v>
      </c>
    </row>
    <row r="1245" spans="1:6" ht="31.5">
      <c r="A1245" s="140" t="s">
        <v>18</v>
      </c>
      <c r="B1245" s="136" t="s">
        <v>970</v>
      </c>
      <c r="C1245" s="141" t="s">
        <v>945</v>
      </c>
      <c r="D1245" s="126">
        <v>600565.65</v>
      </c>
      <c r="E1245" s="126">
        <v>600565.65</v>
      </c>
      <c r="F1245" s="36">
        <f t="shared" si="19"/>
        <v>0</v>
      </c>
    </row>
    <row r="1246" spans="1:6" ht="31.5">
      <c r="A1246" s="140" t="s">
        <v>1221</v>
      </c>
      <c r="B1246" s="136" t="s">
        <v>970</v>
      </c>
      <c r="C1246" s="141" t="s">
        <v>945</v>
      </c>
      <c r="D1246" s="126">
        <v>600565.65</v>
      </c>
      <c r="E1246" s="126">
        <v>600565.65</v>
      </c>
      <c r="F1246" s="36">
        <f t="shared" si="19"/>
        <v>0</v>
      </c>
    </row>
    <row r="1247" spans="1:6" ht="31.5">
      <c r="A1247" s="143" t="s">
        <v>649</v>
      </c>
      <c r="B1247" s="148" t="s">
        <v>970</v>
      </c>
      <c r="C1247" s="145" t="s">
        <v>718</v>
      </c>
      <c r="D1247" s="146">
        <v>6792570.3200000003</v>
      </c>
      <c r="E1247" s="146">
        <v>6719991.3399999999</v>
      </c>
      <c r="F1247" s="147">
        <f t="shared" si="19"/>
        <v>72578.980000000447</v>
      </c>
    </row>
    <row r="1248" spans="1:6" ht="15.75">
      <c r="A1248" s="143" t="s">
        <v>690</v>
      </c>
      <c r="B1248" s="148" t="s">
        <v>970</v>
      </c>
      <c r="C1248" s="145" t="s">
        <v>719</v>
      </c>
      <c r="D1248" s="146">
        <v>6762620.3200000003</v>
      </c>
      <c r="E1248" s="146">
        <v>6690041.3399999999</v>
      </c>
      <c r="F1248" s="147">
        <f t="shared" si="19"/>
        <v>72578.980000000447</v>
      </c>
    </row>
    <row r="1249" spans="1:6" ht="47.25">
      <c r="A1249" s="143" t="s">
        <v>1081</v>
      </c>
      <c r="B1249" s="148" t="s">
        <v>970</v>
      </c>
      <c r="C1249" s="145" t="s">
        <v>720</v>
      </c>
      <c r="D1249" s="146">
        <v>5851848.0700000003</v>
      </c>
      <c r="E1249" s="146">
        <v>5779269.0899999999</v>
      </c>
      <c r="F1249" s="147">
        <f t="shared" si="19"/>
        <v>72578.980000000447</v>
      </c>
    </row>
    <row r="1250" spans="1:6" ht="31.5">
      <c r="A1250" s="140" t="s">
        <v>1082</v>
      </c>
      <c r="B1250" s="136" t="s">
        <v>970</v>
      </c>
      <c r="C1250" s="141" t="s">
        <v>721</v>
      </c>
      <c r="D1250" s="126">
        <v>1538904.35</v>
      </c>
      <c r="E1250" s="126">
        <v>1538904.35</v>
      </c>
      <c r="F1250" s="36">
        <f t="shared" si="19"/>
        <v>0</v>
      </c>
    </row>
    <row r="1251" spans="1:6" ht="31.5">
      <c r="A1251" s="140" t="s">
        <v>14</v>
      </c>
      <c r="B1251" s="136" t="s">
        <v>970</v>
      </c>
      <c r="C1251" s="141" t="s">
        <v>946</v>
      </c>
      <c r="D1251" s="126">
        <v>1538904.35</v>
      </c>
      <c r="E1251" s="126">
        <v>1538904.35</v>
      </c>
      <c r="F1251" s="36">
        <f t="shared" si="19"/>
        <v>0</v>
      </c>
    </row>
    <row r="1252" spans="1:6" ht="15.75">
      <c r="A1252" s="140" t="s">
        <v>1156</v>
      </c>
      <c r="B1252" s="136" t="s">
        <v>970</v>
      </c>
      <c r="C1252" s="141" t="s">
        <v>946</v>
      </c>
      <c r="D1252" s="126">
        <v>1182881.98</v>
      </c>
      <c r="E1252" s="126">
        <v>1182881.98</v>
      </c>
      <c r="F1252" s="36">
        <f t="shared" si="19"/>
        <v>0</v>
      </c>
    </row>
    <row r="1253" spans="1:6" ht="15.75">
      <c r="A1253" s="140" t="s">
        <v>1157</v>
      </c>
      <c r="B1253" s="136" t="s">
        <v>970</v>
      </c>
      <c r="C1253" s="141" t="s">
        <v>946</v>
      </c>
      <c r="D1253" s="126">
        <v>356022.37</v>
      </c>
      <c r="E1253" s="126">
        <v>356022.37</v>
      </c>
      <c r="F1253" s="36">
        <f t="shared" si="19"/>
        <v>0</v>
      </c>
    </row>
    <row r="1254" spans="1:6" ht="94.5">
      <c r="A1254" s="140" t="s">
        <v>495</v>
      </c>
      <c r="B1254" s="136" t="s">
        <v>970</v>
      </c>
      <c r="C1254" s="141" t="s">
        <v>1390</v>
      </c>
      <c r="D1254" s="126">
        <v>23244.51</v>
      </c>
      <c r="E1254" s="126">
        <v>23244.51</v>
      </c>
      <c r="F1254" s="36">
        <f t="shared" si="19"/>
        <v>0</v>
      </c>
    </row>
    <row r="1255" spans="1:6" ht="31.5">
      <c r="A1255" s="140" t="s">
        <v>14</v>
      </c>
      <c r="B1255" s="136" t="s">
        <v>970</v>
      </c>
      <c r="C1255" s="141" t="s">
        <v>1391</v>
      </c>
      <c r="D1255" s="126">
        <v>23244.51</v>
      </c>
      <c r="E1255" s="126">
        <v>23244.51</v>
      </c>
      <c r="F1255" s="36">
        <f t="shared" si="19"/>
        <v>0</v>
      </c>
    </row>
    <row r="1256" spans="1:6" ht="15.75">
      <c r="A1256" s="140" t="s">
        <v>1156</v>
      </c>
      <c r="B1256" s="136" t="s">
        <v>970</v>
      </c>
      <c r="C1256" s="141" t="s">
        <v>1391</v>
      </c>
      <c r="D1256" s="126">
        <v>17852.919999999998</v>
      </c>
      <c r="E1256" s="126">
        <v>17852.919999999998</v>
      </c>
      <c r="F1256" s="36">
        <f t="shared" si="19"/>
        <v>0</v>
      </c>
    </row>
    <row r="1257" spans="1:6" ht="15.75">
      <c r="A1257" s="140" t="s">
        <v>1157</v>
      </c>
      <c r="B1257" s="136" t="s">
        <v>970</v>
      </c>
      <c r="C1257" s="141" t="s">
        <v>1391</v>
      </c>
      <c r="D1257" s="126">
        <v>5391.59</v>
      </c>
      <c r="E1257" s="126">
        <v>5391.59</v>
      </c>
      <c r="F1257" s="36">
        <f t="shared" si="19"/>
        <v>0</v>
      </c>
    </row>
    <row r="1258" spans="1:6" ht="31.5">
      <c r="A1258" s="140" t="s">
        <v>989</v>
      </c>
      <c r="B1258" s="136" t="s">
        <v>970</v>
      </c>
      <c r="C1258" s="141" t="s">
        <v>1422</v>
      </c>
      <c r="D1258" s="126">
        <v>4241812.96</v>
      </c>
      <c r="E1258" s="126">
        <v>4169233.98</v>
      </c>
      <c r="F1258" s="36">
        <f t="shared" si="19"/>
        <v>72578.979999999981</v>
      </c>
    </row>
    <row r="1259" spans="1:6" ht="31.5">
      <c r="A1259" s="140" t="s">
        <v>14</v>
      </c>
      <c r="B1259" s="136" t="s">
        <v>970</v>
      </c>
      <c r="C1259" s="141" t="s">
        <v>947</v>
      </c>
      <c r="D1259" s="126">
        <v>3190428.72</v>
      </c>
      <c r="E1259" s="126">
        <v>3190428.72</v>
      </c>
      <c r="F1259" s="36">
        <f t="shared" si="19"/>
        <v>0</v>
      </c>
    </row>
    <row r="1260" spans="1:6" ht="15.75">
      <c r="A1260" s="140" t="s">
        <v>1156</v>
      </c>
      <c r="B1260" s="136" t="s">
        <v>970</v>
      </c>
      <c r="C1260" s="141" t="s">
        <v>947</v>
      </c>
      <c r="D1260" s="126">
        <v>2445724.12</v>
      </c>
      <c r="E1260" s="126">
        <v>2445724.12</v>
      </c>
      <c r="F1260" s="36">
        <f t="shared" si="19"/>
        <v>0</v>
      </c>
    </row>
    <row r="1261" spans="1:6" ht="15.75">
      <c r="A1261" s="140" t="s">
        <v>1157</v>
      </c>
      <c r="B1261" s="136" t="s">
        <v>970</v>
      </c>
      <c r="C1261" s="141" t="s">
        <v>947</v>
      </c>
      <c r="D1261" s="126">
        <v>734984.66</v>
      </c>
      <c r="E1261" s="126">
        <v>734984.66</v>
      </c>
      <c r="F1261" s="36">
        <f t="shared" si="19"/>
        <v>0</v>
      </c>
    </row>
    <row r="1262" spans="1:6" ht="31.5">
      <c r="A1262" s="140" t="s">
        <v>1158</v>
      </c>
      <c r="B1262" s="136" t="s">
        <v>970</v>
      </c>
      <c r="C1262" s="141" t="s">
        <v>947</v>
      </c>
      <c r="D1262" s="126">
        <v>9719.94</v>
      </c>
      <c r="E1262" s="126">
        <v>9719.94</v>
      </c>
      <c r="F1262" s="36">
        <f t="shared" si="19"/>
        <v>0</v>
      </c>
    </row>
    <row r="1263" spans="1:6" ht="31.5">
      <c r="A1263" s="140" t="s">
        <v>15</v>
      </c>
      <c r="B1263" s="136" t="s">
        <v>970</v>
      </c>
      <c r="C1263" s="141" t="s">
        <v>948</v>
      </c>
      <c r="D1263" s="126">
        <v>1051384.24</v>
      </c>
      <c r="E1263" s="126">
        <v>978805.26</v>
      </c>
      <c r="F1263" s="36">
        <f t="shared" si="19"/>
        <v>72578.979999999981</v>
      </c>
    </row>
    <row r="1264" spans="1:6" ht="15.75">
      <c r="A1264" s="140" t="s">
        <v>456</v>
      </c>
      <c r="B1264" s="136" t="s">
        <v>970</v>
      </c>
      <c r="C1264" s="141" t="s">
        <v>948</v>
      </c>
      <c r="D1264" s="126">
        <v>23321.759999999998</v>
      </c>
      <c r="E1264" s="126">
        <v>18446.23</v>
      </c>
      <c r="F1264" s="36">
        <f t="shared" si="19"/>
        <v>4875.5299999999988</v>
      </c>
    </row>
    <row r="1265" spans="1:6" ht="15.75">
      <c r="A1265" s="140" t="s">
        <v>1160</v>
      </c>
      <c r="B1265" s="136" t="s">
        <v>970</v>
      </c>
      <c r="C1265" s="141" t="s">
        <v>948</v>
      </c>
      <c r="D1265" s="126">
        <v>912295</v>
      </c>
      <c r="E1265" s="126">
        <v>902701.64</v>
      </c>
      <c r="F1265" s="36">
        <f t="shared" si="19"/>
        <v>9593.359999999986</v>
      </c>
    </row>
    <row r="1266" spans="1:6" ht="15.75">
      <c r="A1266" s="140" t="s">
        <v>106</v>
      </c>
      <c r="B1266" s="136" t="s">
        <v>970</v>
      </c>
      <c r="C1266" s="141" t="s">
        <v>948</v>
      </c>
      <c r="D1266" s="126">
        <v>5336.67</v>
      </c>
      <c r="E1266" s="126">
        <v>5238</v>
      </c>
      <c r="F1266" s="36">
        <f t="shared" si="19"/>
        <v>98.670000000000073</v>
      </c>
    </row>
    <row r="1267" spans="1:6" ht="15.75">
      <c r="A1267" s="140" t="s">
        <v>458</v>
      </c>
      <c r="B1267" s="136" t="s">
        <v>970</v>
      </c>
      <c r="C1267" s="141" t="s">
        <v>948</v>
      </c>
      <c r="D1267" s="126">
        <v>110430.81</v>
      </c>
      <c r="E1267" s="126">
        <v>52419.39</v>
      </c>
      <c r="F1267" s="36">
        <f t="shared" si="19"/>
        <v>58011.42</v>
      </c>
    </row>
    <row r="1268" spans="1:6" ht="110.25">
      <c r="A1268" s="140" t="s">
        <v>178</v>
      </c>
      <c r="B1268" s="136" t="s">
        <v>970</v>
      </c>
      <c r="C1268" s="141" t="s">
        <v>1392</v>
      </c>
      <c r="D1268" s="126">
        <v>47886.25</v>
      </c>
      <c r="E1268" s="126">
        <v>47886.25</v>
      </c>
      <c r="F1268" s="36">
        <f t="shared" si="19"/>
        <v>0</v>
      </c>
    </row>
    <row r="1269" spans="1:6" ht="31.5">
      <c r="A1269" s="140" t="s">
        <v>14</v>
      </c>
      <c r="B1269" s="136" t="s">
        <v>970</v>
      </c>
      <c r="C1269" s="141" t="s">
        <v>1393</v>
      </c>
      <c r="D1269" s="126">
        <v>47886.25</v>
      </c>
      <c r="E1269" s="126">
        <v>47886.25</v>
      </c>
      <c r="F1269" s="36">
        <f t="shared" si="19"/>
        <v>0</v>
      </c>
    </row>
    <row r="1270" spans="1:6" ht="15.75">
      <c r="A1270" s="140" t="s">
        <v>1156</v>
      </c>
      <c r="B1270" s="136" t="s">
        <v>970</v>
      </c>
      <c r="C1270" s="141" t="s">
        <v>1393</v>
      </c>
      <c r="D1270" s="126">
        <v>36778.99</v>
      </c>
      <c r="E1270" s="126">
        <v>36778.99</v>
      </c>
      <c r="F1270" s="36">
        <f t="shared" si="19"/>
        <v>0</v>
      </c>
    </row>
    <row r="1271" spans="1:6" ht="15.75">
      <c r="A1271" s="140" t="s">
        <v>1157</v>
      </c>
      <c r="B1271" s="134" t="s">
        <v>970</v>
      </c>
      <c r="C1271" s="141" t="s">
        <v>1393</v>
      </c>
      <c r="D1271" s="126">
        <v>11107.26</v>
      </c>
      <c r="E1271" s="126">
        <v>11107.26</v>
      </c>
      <c r="F1271" s="36">
        <f t="shared" si="19"/>
        <v>0</v>
      </c>
    </row>
    <row r="1272" spans="1:6" ht="15.75">
      <c r="A1272" s="143" t="s">
        <v>252</v>
      </c>
      <c r="B1272" s="144" t="s">
        <v>970</v>
      </c>
      <c r="C1272" s="145" t="s">
        <v>637</v>
      </c>
      <c r="D1272" s="146">
        <v>910772.25</v>
      </c>
      <c r="E1272" s="146">
        <v>910772.25</v>
      </c>
      <c r="F1272" s="147">
        <f t="shared" si="19"/>
        <v>0</v>
      </c>
    </row>
    <row r="1273" spans="1:6" ht="78.75">
      <c r="A1273" s="140" t="s">
        <v>838</v>
      </c>
      <c r="B1273" s="134" t="s">
        <v>970</v>
      </c>
      <c r="C1273" s="141" t="s">
        <v>638</v>
      </c>
      <c r="D1273" s="126">
        <v>910772.25</v>
      </c>
      <c r="E1273" s="126">
        <v>910772.25</v>
      </c>
      <c r="F1273" s="36">
        <f t="shared" si="19"/>
        <v>0</v>
      </c>
    </row>
    <row r="1274" spans="1:6" ht="31.5">
      <c r="A1274" s="140" t="s">
        <v>18</v>
      </c>
      <c r="B1274" s="134" t="s">
        <v>970</v>
      </c>
      <c r="C1274" s="141" t="s">
        <v>949</v>
      </c>
      <c r="D1274" s="126">
        <v>910772.25</v>
      </c>
      <c r="E1274" s="126">
        <v>910772.25</v>
      </c>
      <c r="F1274" s="36">
        <f t="shared" si="19"/>
        <v>0</v>
      </c>
    </row>
    <row r="1275" spans="1:6" ht="31.5">
      <c r="A1275" s="140" t="s">
        <v>1221</v>
      </c>
      <c r="B1275" s="134" t="s">
        <v>970</v>
      </c>
      <c r="C1275" s="141" t="s">
        <v>949</v>
      </c>
      <c r="D1275" s="126">
        <v>910772.25</v>
      </c>
      <c r="E1275" s="126">
        <v>910772.25</v>
      </c>
      <c r="F1275" s="36">
        <f t="shared" si="19"/>
        <v>0</v>
      </c>
    </row>
    <row r="1276" spans="1:6" ht="15.75">
      <c r="A1276" s="143" t="s">
        <v>755</v>
      </c>
      <c r="B1276" s="144" t="s">
        <v>970</v>
      </c>
      <c r="C1276" s="145" t="s">
        <v>1500</v>
      </c>
      <c r="D1276" s="146">
        <v>29950</v>
      </c>
      <c r="E1276" s="146">
        <v>29950</v>
      </c>
      <c r="F1276" s="147">
        <f t="shared" si="19"/>
        <v>0</v>
      </c>
    </row>
    <row r="1277" spans="1:6" ht="31.5">
      <c r="A1277" s="143" t="s">
        <v>653</v>
      </c>
      <c r="B1277" s="144" t="s">
        <v>970</v>
      </c>
      <c r="C1277" s="145" t="s">
        <v>1501</v>
      </c>
      <c r="D1277" s="146">
        <v>29950</v>
      </c>
      <c r="E1277" s="146">
        <v>29950</v>
      </c>
      <c r="F1277" s="147">
        <f t="shared" si="19"/>
        <v>0</v>
      </c>
    </row>
    <row r="1278" spans="1:6" ht="31.5">
      <c r="A1278" s="140" t="s">
        <v>1082</v>
      </c>
      <c r="B1278" s="134" t="s">
        <v>970</v>
      </c>
      <c r="C1278" s="141" t="s">
        <v>1502</v>
      </c>
      <c r="D1278" s="126">
        <v>4950</v>
      </c>
      <c r="E1278" s="126">
        <v>4950</v>
      </c>
      <c r="F1278" s="36">
        <f t="shared" si="19"/>
        <v>0</v>
      </c>
    </row>
    <row r="1279" spans="1:6" ht="31.5">
      <c r="A1279" s="140" t="s">
        <v>15</v>
      </c>
      <c r="B1279" s="134" t="s">
        <v>970</v>
      </c>
      <c r="C1279" s="141" t="s">
        <v>895</v>
      </c>
      <c r="D1279" s="126">
        <v>4950</v>
      </c>
      <c r="E1279" s="126">
        <v>4950</v>
      </c>
      <c r="F1279" s="36">
        <f t="shared" si="19"/>
        <v>0</v>
      </c>
    </row>
    <row r="1280" spans="1:6" ht="15.75">
      <c r="A1280" s="140" t="s">
        <v>1160</v>
      </c>
      <c r="B1280" s="134" t="s">
        <v>970</v>
      </c>
      <c r="C1280" s="141" t="s">
        <v>895</v>
      </c>
      <c r="D1280" s="126">
        <v>4950</v>
      </c>
      <c r="E1280" s="126">
        <v>4950</v>
      </c>
      <c r="F1280" s="36">
        <f t="shared" si="19"/>
        <v>0</v>
      </c>
    </row>
    <row r="1281" spans="1:6" ht="31.5">
      <c r="A1281" s="140" t="s">
        <v>989</v>
      </c>
      <c r="B1281" s="134" t="s">
        <v>970</v>
      </c>
      <c r="C1281" s="141" t="s">
        <v>896</v>
      </c>
      <c r="D1281" s="126">
        <v>25000</v>
      </c>
      <c r="E1281" s="126">
        <v>25000</v>
      </c>
      <c r="F1281" s="36">
        <f t="shared" si="19"/>
        <v>0</v>
      </c>
    </row>
    <row r="1282" spans="1:6" ht="31.5">
      <c r="A1282" s="140" t="s">
        <v>15</v>
      </c>
      <c r="B1282" s="134" t="s">
        <v>970</v>
      </c>
      <c r="C1282" s="141" t="s">
        <v>897</v>
      </c>
      <c r="D1282" s="126">
        <v>25000</v>
      </c>
      <c r="E1282" s="126">
        <v>25000</v>
      </c>
      <c r="F1282" s="36">
        <f t="shared" si="19"/>
        <v>0</v>
      </c>
    </row>
    <row r="1283" spans="1:6" ht="15.75">
      <c r="A1283" s="140" t="s">
        <v>1160</v>
      </c>
      <c r="B1283" s="134" t="s">
        <v>970</v>
      </c>
      <c r="C1283" s="141" t="s">
        <v>897</v>
      </c>
      <c r="D1283" s="126">
        <v>25000</v>
      </c>
      <c r="E1283" s="126">
        <v>25000</v>
      </c>
      <c r="F1283" s="36">
        <f t="shared" si="19"/>
        <v>0</v>
      </c>
    </row>
    <row r="1284" spans="1:6" ht="31.5">
      <c r="A1284" s="143" t="s">
        <v>1083</v>
      </c>
      <c r="B1284" s="144" t="s">
        <v>970</v>
      </c>
      <c r="C1284" s="145" t="s">
        <v>923</v>
      </c>
      <c r="D1284" s="146">
        <v>138302355.87</v>
      </c>
      <c r="E1284" s="146">
        <v>138249837.19999999</v>
      </c>
      <c r="F1284" s="147">
        <f t="shared" si="19"/>
        <v>52518.670000016689</v>
      </c>
    </row>
    <row r="1285" spans="1:6" ht="15.75">
      <c r="A1285" s="143" t="s">
        <v>755</v>
      </c>
      <c r="B1285" s="144" t="s">
        <v>970</v>
      </c>
      <c r="C1285" s="145" t="s">
        <v>418</v>
      </c>
      <c r="D1285" s="146">
        <v>18000</v>
      </c>
      <c r="E1285" s="146">
        <v>18000</v>
      </c>
      <c r="F1285" s="147">
        <f t="shared" si="19"/>
        <v>0</v>
      </c>
    </row>
    <row r="1286" spans="1:6" ht="31.5">
      <c r="A1286" s="143" t="s">
        <v>653</v>
      </c>
      <c r="B1286" s="144" t="s">
        <v>970</v>
      </c>
      <c r="C1286" s="145" t="s">
        <v>419</v>
      </c>
      <c r="D1286" s="146">
        <v>18000</v>
      </c>
      <c r="E1286" s="146">
        <v>18000</v>
      </c>
      <c r="F1286" s="147">
        <f t="shared" si="19"/>
        <v>0</v>
      </c>
    </row>
    <row r="1287" spans="1:6" ht="78.75">
      <c r="A1287" s="140" t="s">
        <v>196</v>
      </c>
      <c r="B1287" s="134" t="s">
        <v>970</v>
      </c>
      <c r="C1287" s="141" t="s">
        <v>420</v>
      </c>
      <c r="D1287" s="126">
        <v>18000</v>
      </c>
      <c r="E1287" s="126">
        <v>18000</v>
      </c>
      <c r="F1287" s="36">
        <f t="shared" si="19"/>
        <v>0</v>
      </c>
    </row>
    <row r="1288" spans="1:6" ht="31.5">
      <c r="A1288" s="140" t="s">
        <v>15</v>
      </c>
      <c r="B1288" s="134" t="s">
        <v>970</v>
      </c>
      <c r="C1288" s="141" t="s">
        <v>421</v>
      </c>
      <c r="D1288" s="126">
        <v>18000</v>
      </c>
      <c r="E1288" s="126">
        <v>18000</v>
      </c>
      <c r="F1288" s="36">
        <f t="shared" si="19"/>
        <v>0</v>
      </c>
    </row>
    <row r="1289" spans="1:6" ht="15.75">
      <c r="A1289" s="140" t="s">
        <v>1160</v>
      </c>
      <c r="B1289" s="134" t="s">
        <v>970</v>
      </c>
      <c r="C1289" s="141" t="s">
        <v>421</v>
      </c>
      <c r="D1289" s="126">
        <v>18000</v>
      </c>
      <c r="E1289" s="126">
        <v>18000</v>
      </c>
      <c r="F1289" s="36">
        <f t="shared" si="19"/>
        <v>0</v>
      </c>
    </row>
    <row r="1290" spans="1:6" ht="15.75">
      <c r="A1290" s="143" t="s">
        <v>1067</v>
      </c>
      <c r="B1290" s="144" t="s">
        <v>970</v>
      </c>
      <c r="C1290" s="145" t="s">
        <v>844</v>
      </c>
      <c r="D1290" s="146">
        <v>138284355.87</v>
      </c>
      <c r="E1290" s="146">
        <v>138231837.19999999</v>
      </c>
      <c r="F1290" s="147">
        <f t="shared" si="19"/>
        <v>52518.670000016689</v>
      </c>
    </row>
    <row r="1291" spans="1:6" ht="15.75">
      <c r="A1291" s="143" t="s">
        <v>101</v>
      </c>
      <c r="B1291" s="144" t="s">
        <v>970</v>
      </c>
      <c r="C1291" s="145" t="s">
        <v>1178</v>
      </c>
      <c r="D1291" s="146">
        <v>38954724.609999999</v>
      </c>
      <c r="E1291" s="146">
        <v>38954724.609999999</v>
      </c>
      <c r="F1291" s="147">
        <f t="shared" si="19"/>
        <v>0</v>
      </c>
    </row>
    <row r="1292" spans="1:6" ht="31.5">
      <c r="A1292" s="140" t="s">
        <v>1255</v>
      </c>
      <c r="B1292" s="134" t="s">
        <v>970</v>
      </c>
      <c r="C1292" s="141" t="s">
        <v>898</v>
      </c>
      <c r="D1292" s="126">
        <v>36670093.109999999</v>
      </c>
      <c r="E1292" s="126">
        <v>36670093.109999999</v>
      </c>
      <c r="F1292" s="36">
        <f t="shared" si="19"/>
        <v>0</v>
      </c>
    </row>
    <row r="1293" spans="1:6" ht="15.75">
      <c r="A1293" s="140" t="s">
        <v>978</v>
      </c>
      <c r="B1293" s="134" t="s">
        <v>970</v>
      </c>
      <c r="C1293" s="141" t="s">
        <v>899</v>
      </c>
      <c r="D1293" s="126">
        <v>36670093.109999999</v>
      </c>
      <c r="E1293" s="126">
        <v>36670093.109999999</v>
      </c>
      <c r="F1293" s="36">
        <f t="shared" ref="F1293:F1356" si="20">D1293-E1293</f>
        <v>0</v>
      </c>
    </row>
    <row r="1294" spans="1:6" ht="31.5">
      <c r="A1294" s="140" t="s">
        <v>1097</v>
      </c>
      <c r="B1294" s="134" t="s">
        <v>970</v>
      </c>
      <c r="C1294" s="141" t="s">
        <v>899</v>
      </c>
      <c r="D1294" s="126">
        <v>36670093.109999999</v>
      </c>
      <c r="E1294" s="126">
        <v>36670093.109999999</v>
      </c>
      <c r="F1294" s="36">
        <f t="shared" si="20"/>
        <v>0</v>
      </c>
    </row>
    <row r="1295" spans="1:6" ht="94.5">
      <c r="A1295" s="140" t="s">
        <v>496</v>
      </c>
      <c r="B1295" s="134" t="s">
        <v>970</v>
      </c>
      <c r="C1295" s="141" t="s">
        <v>1394</v>
      </c>
      <c r="D1295" s="126">
        <v>322667.03000000003</v>
      </c>
      <c r="E1295" s="126">
        <v>322667.03000000003</v>
      </c>
      <c r="F1295" s="36">
        <f t="shared" si="20"/>
        <v>0</v>
      </c>
    </row>
    <row r="1296" spans="1:6" ht="15.75">
      <c r="A1296" s="140" t="s">
        <v>978</v>
      </c>
      <c r="B1296" s="134" t="s">
        <v>970</v>
      </c>
      <c r="C1296" s="141" t="s">
        <v>1395</v>
      </c>
      <c r="D1296" s="126">
        <v>322667.03000000003</v>
      </c>
      <c r="E1296" s="126">
        <v>322667.03000000003</v>
      </c>
      <c r="F1296" s="36">
        <f t="shared" si="20"/>
        <v>0</v>
      </c>
    </row>
    <row r="1297" spans="1:6" ht="31.5">
      <c r="A1297" s="140" t="s">
        <v>1097</v>
      </c>
      <c r="B1297" s="134" t="s">
        <v>970</v>
      </c>
      <c r="C1297" s="141" t="s">
        <v>1395</v>
      </c>
      <c r="D1297" s="126">
        <v>322667.03000000003</v>
      </c>
      <c r="E1297" s="126">
        <v>322667.03000000003</v>
      </c>
      <c r="F1297" s="36">
        <f t="shared" si="20"/>
        <v>0</v>
      </c>
    </row>
    <row r="1298" spans="1:6" ht="126">
      <c r="A1298" s="140" t="s">
        <v>497</v>
      </c>
      <c r="B1298" s="134" t="s">
        <v>970</v>
      </c>
      <c r="C1298" s="141" t="s">
        <v>1396</v>
      </c>
      <c r="D1298" s="126">
        <v>1236062.72</v>
      </c>
      <c r="E1298" s="126">
        <v>1236062.72</v>
      </c>
      <c r="F1298" s="36">
        <f t="shared" si="20"/>
        <v>0</v>
      </c>
    </row>
    <row r="1299" spans="1:6" ht="15.75">
      <c r="A1299" s="140" t="s">
        <v>978</v>
      </c>
      <c r="B1299" s="134" t="s">
        <v>970</v>
      </c>
      <c r="C1299" s="141" t="s">
        <v>1397</v>
      </c>
      <c r="D1299" s="126">
        <v>1236062.72</v>
      </c>
      <c r="E1299" s="126">
        <v>1236062.72</v>
      </c>
      <c r="F1299" s="36">
        <f t="shared" si="20"/>
        <v>0</v>
      </c>
    </row>
    <row r="1300" spans="1:6" ht="31.5">
      <c r="A1300" s="140" t="s">
        <v>1097</v>
      </c>
      <c r="B1300" s="134" t="s">
        <v>970</v>
      </c>
      <c r="C1300" s="141" t="s">
        <v>1397</v>
      </c>
      <c r="D1300" s="126">
        <v>1236062.72</v>
      </c>
      <c r="E1300" s="126">
        <v>1236062.72</v>
      </c>
      <c r="F1300" s="36">
        <f t="shared" si="20"/>
        <v>0</v>
      </c>
    </row>
    <row r="1301" spans="1:6" ht="31.5">
      <c r="A1301" s="140" t="s">
        <v>19</v>
      </c>
      <c r="B1301" s="134" t="s">
        <v>970</v>
      </c>
      <c r="C1301" s="141" t="s">
        <v>1139</v>
      </c>
      <c r="D1301" s="126">
        <v>725901.75</v>
      </c>
      <c r="E1301" s="126">
        <v>725901.75</v>
      </c>
      <c r="F1301" s="36">
        <f t="shared" si="20"/>
        <v>0</v>
      </c>
    </row>
    <row r="1302" spans="1:6" ht="15.75">
      <c r="A1302" s="140" t="s">
        <v>978</v>
      </c>
      <c r="B1302" s="134" t="s">
        <v>970</v>
      </c>
      <c r="C1302" s="141" t="s">
        <v>1140</v>
      </c>
      <c r="D1302" s="126">
        <v>725901.75</v>
      </c>
      <c r="E1302" s="126">
        <v>725901.75</v>
      </c>
      <c r="F1302" s="36">
        <f t="shared" si="20"/>
        <v>0</v>
      </c>
    </row>
    <row r="1303" spans="1:6" ht="31.5">
      <c r="A1303" s="140" t="s">
        <v>1097</v>
      </c>
      <c r="B1303" s="134" t="s">
        <v>970</v>
      </c>
      <c r="C1303" s="141" t="s">
        <v>1140</v>
      </c>
      <c r="D1303" s="126">
        <v>725901.75</v>
      </c>
      <c r="E1303" s="126">
        <v>725901.75</v>
      </c>
      <c r="F1303" s="36">
        <f t="shared" si="20"/>
        <v>0</v>
      </c>
    </row>
    <row r="1304" spans="1:6" ht="15.75">
      <c r="A1304" s="143" t="s">
        <v>610</v>
      </c>
      <c r="B1304" s="144" t="s">
        <v>970</v>
      </c>
      <c r="C1304" s="145" t="s">
        <v>845</v>
      </c>
      <c r="D1304" s="146">
        <v>66596725.43</v>
      </c>
      <c r="E1304" s="146">
        <v>66596725.43</v>
      </c>
      <c r="F1304" s="147">
        <f t="shared" si="20"/>
        <v>0</v>
      </c>
    </row>
    <row r="1305" spans="1:6" ht="31.5">
      <c r="A1305" s="140" t="s">
        <v>1450</v>
      </c>
      <c r="B1305" s="134" t="s">
        <v>970</v>
      </c>
      <c r="C1305" s="141" t="s">
        <v>998</v>
      </c>
      <c r="D1305" s="126">
        <v>62867565.240000002</v>
      </c>
      <c r="E1305" s="126">
        <v>62867565.240000002</v>
      </c>
      <c r="F1305" s="36">
        <f t="shared" si="20"/>
        <v>0</v>
      </c>
    </row>
    <row r="1306" spans="1:6" ht="15.75">
      <c r="A1306" s="140" t="s">
        <v>978</v>
      </c>
      <c r="B1306" s="134" t="s">
        <v>970</v>
      </c>
      <c r="C1306" s="141" t="s">
        <v>950</v>
      </c>
      <c r="D1306" s="126">
        <v>62867565.240000002</v>
      </c>
      <c r="E1306" s="126">
        <v>62867565.240000002</v>
      </c>
      <c r="F1306" s="36">
        <f t="shared" si="20"/>
        <v>0</v>
      </c>
    </row>
    <row r="1307" spans="1:6" ht="31.5">
      <c r="A1307" s="140" t="s">
        <v>1097</v>
      </c>
      <c r="B1307" s="134" t="s">
        <v>970</v>
      </c>
      <c r="C1307" s="141" t="s">
        <v>950</v>
      </c>
      <c r="D1307" s="126">
        <v>62867565.240000002</v>
      </c>
      <c r="E1307" s="126">
        <v>62867565.240000002</v>
      </c>
      <c r="F1307" s="36">
        <f t="shared" si="20"/>
        <v>0</v>
      </c>
    </row>
    <row r="1308" spans="1:6" ht="94.5">
      <c r="A1308" s="140" t="s">
        <v>498</v>
      </c>
      <c r="B1308" s="134" t="s">
        <v>970</v>
      </c>
      <c r="C1308" s="141" t="s">
        <v>1398</v>
      </c>
      <c r="D1308" s="126">
        <v>769433.54</v>
      </c>
      <c r="E1308" s="126">
        <v>769433.54</v>
      </c>
      <c r="F1308" s="36">
        <f t="shared" si="20"/>
        <v>0</v>
      </c>
    </row>
    <row r="1309" spans="1:6" ht="15.75">
      <c r="A1309" s="140" t="s">
        <v>978</v>
      </c>
      <c r="B1309" s="134" t="s">
        <v>970</v>
      </c>
      <c r="C1309" s="141" t="s">
        <v>1399</v>
      </c>
      <c r="D1309" s="126">
        <v>769433.54</v>
      </c>
      <c r="E1309" s="126">
        <v>769433.54</v>
      </c>
      <c r="F1309" s="36">
        <f t="shared" si="20"/>
        <v>0</v>
      </c>
    </row>
    <row r="1310" spans="1:6" ht="31.5">
      <c r="A1310" s="140" t="s">
        <v>1097</v>
      </c>
      <c r="B1310" s="134" t="s">
        <v>970</v>
      </c>
      <c r="C1310" s="141" t="s">
        <v>1399</v>
      </c>
      <c r="D1310" s="126">
        <v>769433.54</v>
      </c>
      <c r="E1310" s="126">
        <v>769433.54</v>
      </c>
      <c r="F1310" s="36">
        <f t="shared" si="20"/>
        <v>0</v>
      </c>
    </row>
    <row r="1311" spans="1:6" ht="47.25">
      <c r="A1311" s="140" t="s">
        <v>499</v>
      </c>
      <c r="B1311" s="134" t="s">
        <v>970</v>
      </c>
      <c r="C1311" s="141" t="s">
        <v>1400</v>
      </c>
      <c r="D1311" s="126">
        <v>658000</v>
      </c>
      <c r="E1311" s="126">
        <v>658000</v>
      </c>
      <c r="F1311" s="36">
        <f t="shared" si="20"/>
        <v>0</v>
      </c>
    </row>
    <row r="1312" spans="1:6" ht="15.75">
      <c r="A1312" s="140" t="s">
        <v>978</v>
      </c>
      <c r="B1312" s="134" t="s">
        <v>970</v>
      </c>
      <c r="C1312" s="141" t="s">
        <v>1401</v>
      </c>
      <c r="D1312" s="126">
        <v>658000</v>
      </c>
      <c r="E1312" s="126">
        <v>658000</v>
      </c>
      <c r="F1312" s="36">
        <f t="shared" si="20"/>
        <v>0</v>
      </c>
    </row>
    <row r="1313" spans="1:6" ht="31.5">
      <c r="A1313" s="140" t="s">
        <v>1097</v>
      </c>
      <c r="B1313" s="134" t="s">
        <v>970</v>
      </c>
      <c r="C1313" s="141" t="s">
        <v>1401</v>
      </c>
      <c r="D1313" s="126">
        <v>658000</v>
      </c>
      <c r="E1313" s="126">
        <v>658000</v>
      </c>
      <c r="F1313" s="36">
        <f t="shared" si="20"/>
        <v>0</v>
      </c>
    </row>
    <row r="1314" spans="1:6" ht="47.25">
      <c r="A1314" s="140" t="s">
        <v>499</v>
      </c>
      <c r="B1314" s="134" t="s">
        <v>970</v>
      </c>
      <c r="C1314" s="141" t="s">
        <v>323</v>
      </c>
      <c r="D1314" s="126">
        <v>55000</v>
      </c>
      <c r="E1314" s="126">
        <v>55000</v>
      </c>
      <c r="F1314" s="36">
        <f t="shared" si="20"/>
        <v>0</v>
      </c>
    </row>
    <row r="1315" spans="1:6" ht="15.75">
      <c r="A1315" s="140" t="s">
        <v>978</v>
      </c>
      <c r="B1315" s="134" t="s">
        <v>970</v>
      </c>
      <c r="C1315" s="141" t="s">
        <v>324</v>
      </c>
      <c r="D1315" s="126">
        <v>55000</v>
      </c>
      <c r="E1315" s="126">
        <v>55000</v>
      </c>
      <c r="F1315" s="36">
        <f t="shared" si="20"/>
        <v>0</v>
      </c>
    </row>
    <row r="1316" spans="1:6" ht="31.5">
      <c r="A1316" s="140" t="s">
        <v>1097</v>
      </c>
      <c r="B1316" s="134" t="s">
        <v>970</v>
      </c>
      <c r="C1316" s="141" t="s">
        <v>324</v>
      </c>
      <c r="D1316" s="126">
        <v>55000</v>
      </c>
      <c r="E1316" s="126">
        <v>55000</v>
      </c>
      <c r="F1316" s="36">
        <f t="shared" si="20"/>
        <v>0</v>
      </c>
    </row>
    <row r="1317" spans="1:6" ht="31.5">
      <c r="A1317" s="140" t="s">
        <v>1004</v>
      </c>
      <c r="B1317" s="134" t="s">
        <v>970</v>
      </c>
      <c r="C1317" s="141" t="s">
        <v>450</v>
      </c>
      <c r="D1317" s="126">
        <v>338000</v>
      </c>
      <c r="E1317" s="126">
        <v>338000</v>
      </c>
      <c r="F1317" s="36">
        <f t="shared" si="20"/>
        <v>0</v>
      </c>
    </row>
    <row r="1318" spans="1:6" ht="15.75">
      <c r="A1318" s="140" t="s">
        <v>978</v>
      </c>
      <c r="B1318" s="134" t="s">
        <v>970</v>
      </c>
      <c r="C1318" s="141" t="s">
        <v>451</v>
      </c>
      <c r="D1318" s="126">
        <v>338000</v>
      </c>
      <c r="E1318" s="126">
        <v>338000</v>
      </c>
      <c r="F1318" s="36">
        <f t="shared" si="20"/>
        <v>0</v>
      </c>
    </row>
    <row r="1319" spans="1:6" ht="31.5">
      <c r="A1319" s="140" t="s">
        <v>1097</v>
      </c>
      <c r="B1319" s="134" t="s">
        <v>970</v>
      </c>
      <c r="C1319" s="141" t="s">
        <v>451</v>
      </c>
      <c r="D1319" s="126">
        <v>338000</v>
      </c>
      <c r="E1319" s="126">
        <v>338000</v>
      </c>
      <c r="F1319" s="36">
        <f t="shared" si="20"/>
        <v>0</v>
      </c>
    </row>
    <row r="1320" spans="1:6" ht="47.25">
      <c r="A1320" s="140" t="s">
        <v>600</v>
      </c>
      <c r="B1320" s="134" t="s">
        <v>970</v>
      </c>
      <c r="C1320" s="141" t="s">
        <v>724</v>
      </c>
      <c r="D1320" s="126">
        <v>1079626.6499999999</v>
      </c>
      <c r="E1320" s="126">
        <v>1079626.6499999999</v>
      </c>
      <c r="F1320" s="36">
        <f t="shared" si="20"/>
        <v>0</v>
      </c>
    </row>
    <row r="1321" spans="1:6" ht="15.75">
      <c r="A1321" s="140" t="s">
        <v>978</v>
      </c>
      <c r="B1321" s="134" t="s">
        <v>970</v>
      </c>
      <c r="C1321" s="141" t="s">
        <v>725</v>
      </c>
      <c r="D1321" s="126">
        <v>1079626.6499999999</v>
      </c>
      <c r="E1321" s="126">
        <v>1079626.6499999999</v>
      </c>
      <c r="F1321" s="36">
        <f t="shared" si="20"/>
        <v>0</v>
      </c>
    </row>
    <row r="1322" spans="1:6" ht="31.5">
      <c r="A1322" s="140" t="s">
        <v>1097</v>
      </c>
      <c r="B1322" s="134" t="s">
        <v>970</v>
      </c>
      <c r="C1322" s="141" t="s">
        <v>725</v>
      </c>
      <c r="D1322" s="126">
        <v>1079626.6499999999</v>
      </c>
      <c r="E1322" s="126">
        <v>1079626.6499999999</v>
      </c>
      <c r="F1322" s="36">
        <f t="shared" si="20"/>
        <v>0</v>
      </c>
    </row>
    <row r="1323" spans="1:6" ht="31.5">
      <c r="A1323" s="140" t="s">
        <v>199</v>
      </c>
      <c r="B1323" s="134" t="s">
        <v>970</v>
      </c>
      <c r="C1323" s="141" t="s">
        <v>900</v>
      </c>
      <c r="D1323" s="126">
        <v>348000</v>
      </c>
      <c r="E1323" s="126">
        <v>348000</v>
      </c>
      <c r="F1323" s="36">
        <f t="shared" si="20"/>
        <v>0</v>
      </c>
    </row>
    <row r="1324" spans="1:6" ht="15.75">
      <c r="A1324" s="140" t="s">
        <v>978</v>
      </c>
      <c r="B1324" s="134" t="s">
        <v>970</v>
      </c>
      <c r="C1324" s="141" t="s">
        <v>901</v>
      </c>
      <c r="D1324" s="126">
        <v>348000</v>
      </c>
      <c r="E1324" s="126">
        <v>348000</v>
      </c>
      <c r="F1324" s="36">
        <f t="shared" si="20"/>
        <v>0</v>
      </c>
    </row>
    <row r="1325" spans="1:6" ht="31.5">
      <c r="A1325" s="140" t="s">
        <v>1097</v>
      </c>
      <c r="B1325" s="134" t="s">
        <v>970</v>
      </c>
      <c r="C1325" s="141" t="s">
        <v>901</v>
      </c>
      <c r="D1325" s="126">
        <v>348000</v>
      </c>
      <c r="E1325" s="126">
        <v>348000</v>
      </c>
      <c r="F1325" s="36">
        <f t="shared" si="20"/>
        <v>0</v>
      </c>
    </row>
    <row r="1326" spans="1:6" ht="31.5">
      <c r="A1326" s="140" t="s">
        <v>305</v>
      </c>
      <c r="B1326" s="134" t="s">
        <v>970</v>
      </c>
      <c r="C1326" s="141" t="s">
        <v>680</v>
      </c>
      <c r="D1326" s="126">
        <v>91900</v>
      </c>
      <c r="E1326" s="126">
        <v>91900</v>
      </c>
      <c r="F1326" s="36">
        <f t="shared" si="20"/>
        <v>0</v>
      </c>
    </row>
    <row r="1327" spans="1:6" ht="15.75">
      <c r="A1327" s="140" t="s">
        <v>978</v>
      </c>
      <c r="B1327" s="134" t="s">
        <v>970</v>
      </c>
      <c r="C1327" s="141" t="s">
        <v>1230</v>
      </c>
      <c r="D1327" s="126">
        <v>91900</v>
      </c>
      <c r="E1327" s="126">
        <v>91900</v>
      </c>
      <c r="F1327" s="36">
        <f t="shared" si="20"/>
        <v>0</v>
      </c>
    </row>
    <row r="1328" spans="1:6" ht="31.5">
      <c r="A1328" s="140" t="s">
        <v>1097</v>
      </c>
      <c r="B1328" s="134" t="s">
        <v>970</v>
      </c>
      <c r="C1328" s="141" t="s">
        <v>1230</v>
      </c>
      <c r="D1328" s="126">
        <v>91900</v>
      </c>
      <c r="E1328" s="126">
        <v>91900</v>
      </c>
      <c r="F1328" s="36">
        <f t="shared" si="20"/>
        <v>0</v>
      </c>
    </row>
    <row r="1329" spans="1:6" ht="31.5">
      <c r="A1329" s="140" t="s">
        <v>305</v>
      </c>
      <c r="B1329" s="134" t="s">
        <v>970</v>
      </c>
      <c r="C1329" s="141" t="s">
        <v>681</v>
      </c>
      <c r="D1329" s="126">
        <v>39400</v>
      </c>
      <c r="E1329" s="126">
        <v>39400</v>
      </c>
      <c r="F1329" s="36">
        <f t="shared" si="20"/>
        <v>0</v>
      </c>
    </row>
    <row r="1330" spans="1:6" ht="15.75">
      <c r="A1330" s="140" t="s">
        <v>978</v>
      </c>
      <c r="B1330" s="134" t="s">
        <v>970</v>
      </c>
      <c r="C1330" s="141" t="s">
        <v>1231</v>
      </c>
      <c r="D1330" s="126">
        <v>39400</v>
      </c>
      <c r="E1330" s="126">
        <v>39400</v>
      </c>
      <c r="F1330" s="36">
        <f t="shared" si="20"/>
        <v>0</v>
      </c>
    </row>
    <row r="1331" spans="1:6" ht="31.5">
      <c r="A1331" s="140" t="s">
        <v>1097</v>
      </c>
      <c r="B1331" s="134" t="s">
        <v>970</v>
      </c>
      <c r="C1331" s="141" t="s">
        <v>1231</v>
      </c>
      <c r="D1331" s="126">
        <v>39400</v>
      </c>
      <c r="E1331" s="126">
        <v>39400</v>
      </c>
      <c r="F1331" s="36">
        <f t="shared" si="20"/>
        <v>0</v>
      </c>
    </row>
    <row r="1332" spans="1:6" ht="47.25">
      <c r="A1332" s="140" t="s">
        <v>1613</v>
      </c>
      <c r="B1332" s="134" t="s">
        <v>970</v>
      </c>
      <c r="C1332" s="141" t="s">
        <v>1565</v>
      </c>
      <c r="D1332" s="126">
        <v>244800</v>
      </c>
      <c r="E1332" s="126">
        <v>244800</v>
      </c>
      <c r="F1332" s="36">
        <f t="shared" si="20"/>
        <v>0</v>
      </c>
    </row>
    <row r="1333" spans="1:6" ht="15.75">
      <c r="A1333" s="140" t="s">
        <v>978</v>
      </c>
      <c r="B1333" s="134" t="s">
        <v>970</v>
      </c>
      <c r="C1333" s="141" t="s">
        <v>1232</v>
      </c>
      <c r="D1333" s="126">
        <v>244800</v>
      </c>
      <c r="E1333" s="126">
        <v>244800</v>
      </c>
      <c r="F1333" s="36">
        <f t="shared" si="20"/>
        <v>0</v>
      </c>
    </row>
    <row r="1334" spans="1:6" ht="31.5">
      <c r="A1334" s="140" t="s">
        <v>1097</v>
      </c>
      <c r="B1334" s="134" t="s">
        <v>970</v>
      </c>
      <c r="C1334" s="141" t="s">
        <v>1232</v>
      </c>
      <c r="D1334" s="126">
        <v>244800</v>
      </c>
      <c r="E1334" s="126">
        <v>244800</v>
      </c>
      <c r="F1334" s="36">
        <f t="shared" si="20"/>
        <v>0</v>
      </c>
    </row>
    <row r="1335" spans="1:6" ht="47.25">
      <c r="A1335" s="140" t="s">
        <v>1613</v>
      </c>
      <c r="B1335" s="134" t="s">
        <v>970</v>
      </c>
      <c r="C1335" s="141" t="s">
        <v>1566</v>
      </c>
      <c r="D1335" s="126">
        <v>105000</v>
      </c>
      <c r="E1335" s="126">
        <v>105000</v>
      </c>
      <c r="F1335" s="36">
        <f t="shared" si="20"/>
        <v>0</v>
      </c>
    </row>
    <row r="1336" spans="1:6" ht="15.75">
      <c r="A1336" s="140" t="s">
        <v>978</v>
      </c>
      <c r="B1336" s="134" t="s">
        <v>970</v>
      </c>
      <c r="C1336" s="141" t="s">
        <v>1233</v>
      </c>
      <c r="D1336" s="126">
        <v>105000</v>
      </c>
      <c r="E1336" s="126">
        <v>105000</v>
      </c>
      <c r="F1336" s="36">
        <f t="shared" si="20"/>
        <v>0</v>
      </c>
    </row>
    <row r="1337" spans="1:6" ht="31.5">
      <c r="A1337" s="140" t="s">
        <v>1097</v>
      </c>
      <c r="B1337" s="134" t="s">
        <v>970</v>
      </c>
      <c r="C1337" s="141" t="s">
        <v>1233</v>
      </c>
      <c r="D1337" s="126">
        <v>105000</v>
      </c>
      <c r="E1337" s="126">
        <v>105000</v>
      </c>
      <c r="F1337" s="36">
        <f t="shared" si="20"/>
        <v>0</v>
      </c>
    </row>
    <row r="1338" spans="1:6" ht="15.75">
      <c r="A1338" s="143" t="s">
        <v>291</v>
      </c>
      <c r="B1338" s="144" t="s">
        <v>970</v>
      </c>
      <c r="C1338" s="145" t="s">
        <v>1312</v>
      </c>
      <c r="D1338" s="146">
        <v>23546572.210000001</v>
      </c>
      <c r="E1338" s="146">
        <v>23546572.210000001</v>
      </c>
      <c r="F1338" s="147">
        <f t="shared" si="20"/>
        <v>0</v>
      </c>
    </row>
    <row r="1339" spans="1:6" ht="31.5">
      <c r="A1339" s="140" t="s">
        <v>306</v>
      </c>
      <c r="B1339" s="134" t="s">
        <v>970</v>
      </c>
      <c r="C1339" s="141" t="s">
        <v>726</v>
      </c>
      <c r="D1339" s="126">
        <v>22140719.850000001</v>
      </c>
      <c r="E1339" s="126">
        <v>22140719.850000001</v>
      </c>
      <c r="F1339" s="36">
        <f t="shared" si="20"/>
        <v>0</v>
      </c>
    </row>
    <row r="1340" spans="1:6" ht="15.75">
      <c r="A1340" s="140" t="s">
        <v>978</v>
      </c>
      <c r="B1340" s="134" t="s">
        <v>970</v>
      </c>
      <c r="C1340" s="141" t="s">
        <v>727</v>
      </c>
      <c r="D1340" s="126">
        <v>22140719.850000001</v>
      </c>
      <c r="E1340" s="126">
        <v>22140719.850000001</v>
      </c>
      <c r="F1340" s="36">
        <f t="shared" si="20"/>
        <v>0</v>
      </c>
    </row>
    <row r="1341" spans="1:6" ht="31.5">
      <c r="A1341" s="140" t="s">
        <v>1097</v>
      </c>
      <c r="B1341" s="134" t="s">
        <v>970</v>
      </c>
      <c r="C1341" s="141" t="s">
        <v>727</v>
      </c>
      <c r="D1341" s="126">
        <v>22140719.850000001</v>
      </c>
      <c r="E1341" s="126">
        <v>22140719.850000001</v>
      </c>
      <c r="F1341" s="36">
        <f t="shared" si="20"/>
        <v>0</v>
      </c>
    </row>
    <row r="1342" spans="1:6" ht="94.5">
      <c r="A1342" s="140" t="s">
        <v>632</v>
      </c>
      <c r="B1342" s="134" t="s">
        <v>970</v>
      </c>
      <c r="C1342" s="141" t="s">
        <v>1402</v>
      </c>
      <c r="D1342" s="126">
        <v>85179.48</v>
      </c>
      <c r="E1342" s="126">
        <v>85179.48</v>
      </c>
      <c r="F1342" s="36">
        <f t="shared" si="20"/>
        <v>0</v>
      </c>
    </row>
    <row r="1343" spans="1:6" ht="15.75">
      <c r="A1343" s="140" t="s">
        <v>978</v>
      </c>
      <c r="B1343" s="134" t="s">
        <v>970</v>
      </c>
      <c r="C1343" s="141" t="s">
        <v>1403</v>
      </c>
      <c r="D1343" s="126">
        <v>85179.48</v>
      </c>
      <c r="E1343" s="126">
        <v>85179.48</v>
      </c>
      <c r="F1343" s="36">
        <f t="shared" si="20"/>
        <v>0</v>
      </c>
    </row>
    <row r="1344" spans="1:6" ht="31.5">
      <c r="A1344" s="140" t="s">
        <v>1097</v>
      </c>
      <c r="B1344" s="134" t="s">
        <v>970</v>
      </c>
      <c r="C1344" s="141" t="s">
        <v>1403</v>
      </c>
      <c r="D1344" s="126">
        <v>85179.48</v>
      </c>
      <c r="E1344" s="126">
        <v>85179.48</v>
      </c>
      <c r="F1344" s="36">
        <f t="shared" si="20"/>
        <v>0</v>
      </c>
    </row>
    <row r="1345" spans="1:6" ht="110.25">
      <c r="A1345" s="140" t="s">
        <v>633</v>
      </c>
      <c r="B1345" s="134" t="s">
        <v>970</v>
      </c>
      <c r="C1345" s="141" t="s">
        <v>1404</v>
      </c>
      <c r="D1345" s="126">
        <v>1005815.74</v>
      </c>
      <c r="E1345" s="126">
        <v>1005815.74</v>
      </c>
      <c r="F1345" s="36">
        <f t="shared" si="20"/>
        <v>0</v>
      </c>
    </row>
    <row r="1346" spans="1:6" ht="15.75">
      <c r="A1346" s="140" t="s">
        <v>978</v>
      </c>
      <c r="B1346" s="134" t="s">
        <v>970</v>
      </c>
      <c r="C1346" s="141" t="s">
        <v>1405</v>
      </c>
      <c r="D1346" s="126">
        <v>1005815.74</v>
      </c>
      <c r="E1346" s="126">
        <v>1005815.74</v>
      </c>
      <c r="F1346" s="36">
        <f t="shared" si="20"/>
        <v>0</v>
      </c>
    </row>
    <row r="1347" spans="1:6" ht="31.5">
      <c r="A1347" s="140" t="s">
        <v>1097</v>
      </c>
      <c r="B1347" s="134" t="s">
        <v>970</v>
      </c>
      <c r="C1347" s="141" t="s">
        <v>1405</v>
      </c>
      <c r="D1347" s="126">
        <v>1005815.74</v>
      </c>
      <c r="E1347" s="126">
        <v>1005815.74</v>
      </c>
      <c r="F1347" s="36">
        <f t="shared" si="20"/>
        <v>0</v>
      </c>
    </row>
    <row r="1348" spans="1:6" ht="31.5">
      <c r="A1348" s="140" t="s">
        <v>307</v>
      </c>
      <c r="B1348" s="134" t="s">
        <v>970</v>
      </c>
      <c r="C1348" s="141" t="s">
        <v>1313</v>
      </c>
      <c r="D1348" s="126">
        <v>314857.14</v>
      </c>
      <c r="E1348" s="126">
        <v>314857.14</v>
      </c>
      <c r="F1348" s="36">
        <f t="shared" si="20"/>
        <v>0</v>
      </c>
    </row>
    <row r="1349" spans="1:6" ht="15.75">
      <c r="A1349" s="140" t="s">
        <v>978</v>
      </c>
      <c r="B1349" s="134" t="s">
        <v>970</v>
      </c>
      <c r="C1349" s="141" t="s">
        <v>1234</v>
      </c>
      <c r="D1349" s="126">
        <v>314857.14</v>
      </c>
      <c r="E1349" s="126">
        <v>314857.14</v>
      </c>
      <c r="F1349" s="36">
        <f t="shared" si="20"/>
        <v>0</v>
      </c>
    </row>
    <row r="1350" spans="1:6" ht="31.5">
      <c r="A1350" s="140" t="s">
        <v>1097</v>
      </c>
      <c r="B1350" s="134" t="s">
        <v>970</v>
      </c>
      <c r="C1350" s="141" t="s">
        <v>1234</v>
      </c>
      <c r="D1350" s="126">
        <v>314857.14</v>
      </c>
      <c r="E1350" s="126">
        <v>314857.14</v>
      </c>
      <c r="F1350" s="36">
        <f t="shared" si="20"/>
        <v>0</v>
      </c>
    </row>
    <row r="1351" spans="1:6" ht="15.75">
      <c r="A1351" s="143" t="s">
        <v>915</v>
      </c>
      <c r="B1351" s="144" t="s">
        <v>970</v>
      </c>
      <c r="C1351" s="145" t="s">
        <v>846</v>
      </c>
      <c r="D1351" s="146">
        <v>9186333.6199999992</v>
      </c>
      <c r="E1351" s="146">
        <v>9133814.9499999993</v>
      </c>
      <c r="F1351" s="147">
        <f t="shared" si="20"/>
        <v>52518.669999999925</v>
      </c>
    </row>
    <row r="1352" spans="1:6" ht="31.5">
      <c r="A1352" s="140" t="s">
        <v>989</v>
      </c>
      <c r="B1352" s="134" t="s">
        <v>970</v>
      </c>
      <c r="C1352" s="141" t="s">
        <v>847</v>
      </c>
      <c r="D1352" s="126">
        <v>1969934.97</v>
      </c>
      <c r="E1352" s="126">
        <v>1967787.62</v>
      </c>
      <c r="F1352" s="36">
        <f t="shared" si="20"/>
        <v>2147.3499999998603</v>
      </c>
    </row>
    <row r="1353" spans="1:6" ht="31.5">
      <c r="A1353" s="140" t="s">
        <v>14</v>
      </c>
      <c r="B1353" s="134" t="s">
        <v>970</v>
      </c>
      <c r="C1353" s="141" t="s">
        <v>212</v>
      </c>
      <c r="D1353" s="126">
        <v>1969934.97</v>
      </c>
      <c r="E1353" s="126">
        <v>1967787.62</v>
      </c>
      <c r="F1353" s="36">
        <f t="shared" si="20"/>
        <v>2147.3499999998603</v>
      </c>
    </row>
    <row r="1354" spans="1:6" ht="15.75">
      <c r="A1354" s="140" t="s">
        <v>1156</v>
      </c>
      <c r="B1354" s="134" t="s">
        <v>970</v>
      </c>
      <c r="C1354" s="141" t="s">
        <v>212</v>
      </c>
      <c r="D1354" s="126">
        <v>1500827.29</v>
      </c>
      <c r="E1354" s="126">
        <v>1500669.91</v>
      </c>
      <c r="F1354" s="36">
        <f t="shared" si="20"/>
        <v>157.38000000012107</v>
      </c>
    </row>
    <row r="1355" spans="1:6" ht="15.75">
      <c r="A1355" s="140" t="s">
        <v>1159</v>
      </c>
      <c r="B1355" s="134" t="s">
        <v>970</v>
      </c>
      <c r="C1355" s="141" t="s">
        <v>212</v>
      </c>
      <c r="D1355" s="126">
        <v>1500</v>
      </c>
      <c r="E1355" s="126">
        <v>1500</v>
      </c>
      <c r="F1355" s="36">
        <f t="shared" si="20"/>
        <v>0</v>
      </c>
    </row>
    <row r="1356" spans="1:6" ht="15.75">
      <c r="A1356" s="140" t="s">
        <v>1157</v>
      </c>
      <c r="B1356" s="134" t="s">
        <v>970</v>
      </c>
      <c r="C1356" s="141" t="s">
        <v>212</v>
      </c>
      <c r="D1356" s="126">
        <v>449744.89</v>
      </c>
      <c r="E1356" s="126">
        <v>447754.92</v>
      </c>
      <c r="F1356" s="36">
        <f t="shared" si="20"/>
        <v>1989.9700000000303</v>
      </c>
    </row>
    <row r="1357" spans="1:6" ht="15.75">
      <c r="A1357" s="140" t="s">
        <v>1160</v>
      </c>
      <c r="B1357" s="134" t="s">
        <v>970</v>
      </c>
      <c r="C1357" s="141" t="s">
        <v>212</v>
      </c>
      <c r="D1357" s="126">
        <v>13660</v>
      </c>
      <c r="E1357" s="126">
        <v>13660</v>
      </c>
      <c r="F1357" s="36">
        <f t="shared" ref="F1357:F1420" si="21">D1357-E1357</f>
        <v>0</v>
      </c>
    </row>
    <row r="1358" spans="1:6" ht="31.5">
      <c r="A1358" s="140" t="s">
        <v>1158</v>
      </c>
      <c r="B1358" s="134" t="s">
        <v>970</v>
      </c>
      <c r="C1358" s="141" t="s">
        <v>212</v>
      </c>
      <c r="D1358" s="126">
        <v>4202.79</v>
      </c>
      <c r="E1358" s="126">
        <v>4202.79</v>
      </c>
      <c r="F1358" s="36">
        <f t="shared" si="21"/>
        <v>0</v>
      </c>
    </row>
    <row r="1359" spans="1:6" ht="110.25">
      <c r="A1359" s="140" t="s">
        <v>178</v>
      </c>
      <c r="B1359" s="134" t="s">
        <v>970</v>
      </c>
      <c r="C1359" s="141" t="s">
        <v>1406</v>
      </c>
      <c r="D1359" s="126">
        <v>29991.84</v>
      </c>
      <c r="E1359" s="126">
        <v>29991.84</v>
      </c>
      <c r="F1359" s="36">
        <f t="shared" si="21"/>
        <v>0</v>
      </c>
    </row>
    <row r="1360" spans="1:6" ht="31.5">
      <c r="A1360" s="140" t="s">
        <v>14</v>
      </c>
      <c r="B1360" s="134" t="s">
        <v>970</v>
      </c>
      <c r="C1360" s="141" t="s">
        <v>1407</v>
      </c>
      <c r="D1360" s="126">
        <v>29991.84</v>
      </c>
      <c r="E1360" s="126">
        <v>29991.84</v>
      </c>
      <c r="F1360" s="36">
        <f t="shared" si="21"/>
        <v>0</v>
      </c>
    </row>
    <row r="1361" spans="1:6" ht="15.75">
      <c r="A1361" s="140" t="s">
        <v>1156</v>
      </c>
      <c r="B1361" s="134" t="s">
        <v>970</v>
      </c>
      <c r="C1361" s="141" t="s">
        <v>1407</v>
      </c>
      <c r="D1361" s="126">
        <v>23035.21</v>
      </c>
      <c r="E1361" s="126">
        <v>23035.21</v>
      </c>
      <c r="F1361" s="36">
        <f t="shared" si="21"/>
        <v>0</v>
      </c>
    </row>
    <row r="1362" spans="1:6" ht="15.75">
      <c r="A1362" s="140" t="s">
        <v>1157</v>
      </c>
      <c r="B1362" s="134" t="s">
        <v>970</v>
      </c>
      <c r="C1362" s="141" t="s">
        <v>1407</v>
      </c>
      <c r="D1362" s="126">
        <v>6956.63</v>
      </c>
      <c r="E1362" s="126">
        <v>6956.63</v>
      </c>
      <c r="F1362" s="36">
        <f t="shared" si="21"/>
        <v>0</v>
      </c>
    </row>
    <row r="1363" spans="1:6" ht="31.5">
      <c r="A1363" s="140" t="s">
        <v>989</v>
      </c>
      <c r="B1363" s="134" t="s">
        <v>970</v>
      </c>
      <c r="C1363" s="141" t="s">
        <v>44</v>
      </c>
      <c r="D1363" s="126">
        <v>39330.050000000003</v>
      </c>
      <c r="E1363" s="126">
        <v>39330.050000000003</v>
      </c>
      <c r="F1363" s="36">
        <f t="shared" si="21"/>
        <v>0</v>
      </c>
    </row>
    <row r="1364" spans="1:6" ht="31.5">
      <c r="A1364" s="140" t="s">
        <v>14</v>
      </c>
      <c r="B1364" s="134" t="s">
        <v>970</v>
      </c>
      <c r="C1364" s="141" t="s">
        <v>45</v>
      </c>
      <c r="D1364" s="126">
        <v>39330.050000000003</v>
      </c>
      <c r="E1364" s="126">
        <v>39330.050000000003</v>
      </c>
      <c r="F1364" s="36">
        <f t="shared" si="21"/>
        <v>0</v>
      </c>
    </row>
    <row r="1365" spans="1:6" ht="15.75">
      <c r="A1365" s="140" t="s">
        <v>1156</v>
      </c>
      <c r="B1365" s="134" t="s">
        <v>970</v>
      </c>
      <c r="C1365" s="141" t="s">
        <v>45</v>
      </c>
      <c r="D1365" s="126">
        <v>30207.41</v>
      </c>
      <c r="E1365" s="126">
        <v>30207.41</v>
      </c>
      <c r="F1365" s="36">
        <f t="shared" si="21"/>
        <v>0</v>
      </c>
    </row>
    <row r="1366" spans="1:6" ht="15.75">
      <c r="A1366" s="140" t="s">
        <v>1157</v>
      </c>
      <c r="B1366" s="134" t="s">
        <v>970</v>
      </c>
      <c r="C1366" s="141" t="s">
        <v>45</v>
      </c>
      <c r="D1366" s="126">
        <v>9122.64</v>
      </c>
      <c r="E1366" s="126">
        <v>9122.64</v>
      </c>
      <c r="F1366" s="36">
        <f t="shared" si="21"/>
        <v>0</v>
      </c>
    </row>
    <row r="1367" spans="1:6" ht="78.75">
      <c r="A1367" s="140" t="s">
        <v>196</v>
      </c>
      <c r="B1367" s="134" t="s">
        <v>970</v>
      </c>
      <c r="C1367" s="141" t="s">
        <v>848</v>
      </c>
      <c r="D1367" s="126">
        <v>6972612.4000000004</v>
      </c>
      <c r="E1367" s="126">
        <v>6922241.0800000001</v>
      </c>
      <c r="F1367" s="36">
        <f t="shared" si="21"/>
        <v>50371.320000000298</v>
      </c>
    </row>
    <row r="1368" spans="1:6" ht="15.75">
      <c r="A1368" s="140" t="s">
        <v>17</v>
      </c>
      <c r="B1368" s="134" t="s">
        <v>970</v>
      </c>
      <c r="C1368" s="141" t="s">
        <v>213</v>
      </c>
      <c r="D1368" s="126">
        <v>5666839.4299999997</v>
      </c>
      <c r="E1368" s="126">
        <v>5665432.4400000004</v>
      </c>
      <c r="F1368" s="36">
        <f t="shared" si="21"/>
        <v>1406.9899999992922</v>
      </c>
    </row>
    <row r="1369" spans="1:6" ht="15.75">
      <c r="A1369" s="140" t="s">
        <v>1156</v>
      </c>
      <c r="B1369" s="134" t="s">
        <v>970</v>
      </c>
      <c r="C1369" s="141" t="s">
        <v>213</v>
      </c>
      <c r="D1369" s="126">
        <v>4354960.99</v>
      </c>
      <c r="E1369" s="126">
        <v>4354475.24</v>
      </c>
      <c r="F1369" s="36">
        <f t="shared" si="21"/>
        <v>485.75</v>
      </c>
    </row>
    <row r="1370" spans="1:6" ht="15.75">
      <c r="A1370" s="140" t="s">
        <v>1157</v>
      </c>
      <c r="B1370" s="134" t="s">
        <v>970</v>
      </c>
      <c r="C1370" s="141" t="s">
        <v>213</v>
      </c>
      <c r="D1370" s="126">
        <v>1305847.81</v>
      </c>
      <c r="E1370" s="126">
        <v>1304926.57</v>
      </c>
      <c r="F1370" s="36">
        <f t="shared" si="21"/>
        <v>921.23999999999069</v>
      </c>
    </row>
    <row r="1371" spans="1:6" ht="31.5">
      <c r="A1371" s="140" t="s">
        <v>1158</v>
      </c>
      <c r="B1371" s="134" t="s">
        <v>970</v>
      </c>
      <c r="C1371" s="141" t="s">
        <v>213</v>
      </c>
      <c r="D1371" s="126">
        <v>6030.63</v>
      </c>
      <c r="E1371" s="126">
        <v>6030.63</v>
      </c>
      <c r="F1371" s="36">
        <f t="shared" si="21"/>
        <v>0</v>
      </c>
    </row>
    <row r="1372" spans="1:6" ht="31.5">
      <c r="A1372" s="140" t="s">
        <v>15</v>
      </c>
      <c r="B1372" s="134" t="s">
        <v>970</v>
      </c>
      <c r="C1372" s="141" t="s">
        <v>214</v>
      </c>
      <c r="D1372" s="126">
        <v>1305772.97</v>
      </c>
      <c r="E1372" s="126">
        <v>1256808.6399999999</v>
      </c>
      <c r="F1372" s="36">
        <f t="shared" si="21"/>
        <v>48964.330000000075</v>
      </c>
    </row>
    <row r="1373" spans="1:6" ht="15.75">
      <c r="A1373" s="140" t="s">
        <v>456</v>
      </c>
      <c r="B1373" s="134" t="s">
        <v>970</v>
      </c>
      <c r="C1373" s="141" t="s">
        <v>214</v>
      </c>
      <c r="D1373" s="126">
        <v>50913.58</v>
      </c>
      <c r="E1373" s="126">
        <v>44406.45</v>
      </c>
      <c r="F1373" s="36">
        <f t="shared" si="21"/>
        <v>6507.1300000000047</v>
      </c>
    </row>
    <row r="1374" spans="1:6" ht="15.75">
      <c r="A1374" s="140" t="s">
        <v>459</v>
      </c>
      <c r="B1374" s="134" t="s">
        <v>970</v>
      </c>
      <c r="C1374" s="141" t="s">
        <v>214</v>
      </c>
      <c r="D1374" s="126">
        <v>218545.88</v>
      </c>
      <c r="E1374" s="126">
        <v>177085.36</v>
      </c>
      <c r="F1374" s="36">
        <f t="shared" si="21"/>
        <v>41460.520000000019</v>
      </c>
    </row>
    <row r="1375" spans="1:6" ht="15.75">
      <c r="A1375" s="140" t="s">
        <v>460</v>
      </c>
      <c r="B1375" s="134" t="s">
        <v>970</v>
      </c>
      <c r="C1375" s="141" t="s">
        <v>214</v>
      </c>
      <c r="D1375" s="126">
        <v>141082</v>
      </c>
      <c r="E1375" s="126">
        <v>141082</v>
      </c>
      <c r="F1375" s="36">
        <f t="shared" si="21"/>
        <v>0</v>
      </c>
    </row>
    <row r="1376" spans="1:6" ht="15.75">
      <c r="A1376" s="140" t="s">
        <v>1160</v>
      </c>
      <c r="B1376" s="134" t="s">
        <v>970</v>
      </c>
      <c r="C1376" s="141" t="s">
        <v>214</v>
      </c>
      <c r="D1376" s="126">
        <v>550232.01</v>
      </c>
      <c r="E1376" s="126">
        <v>549332</v>
      </c>
      <c r="F1376" s="36">
        <f t="shared" si="21"/>
        <v>900.01000000000931</v>
      </c>
    </row>
    <row r="1377" spans="1:6" ht="15.75">
      <c r="A1377" s="140" t="s">
        <v>106</v>
      </c>
      <c r="B1377" s="134" t="s">
        <v>970</v>
      </c>
      <c r="C1377" s="141" t="s">
        <v>214</v>
      </c>
      <c r="D1377" s="126">
        <v>40707.800000000003</v>
      </c>
      <c r="E1377" s="126">
        <v>40707.800000000003</v>
      </c>
      <c r="F1377" s="36">
        <f t="shared" si="21"/>
        <v>0</v>
      </c>
    </row>
    <row r="1378" spans="1:6" ht="15.75">
      <c r="A1378" s="140" t="s">
        <v>458</v>
      </c>
      <c r="B1378" s="134" t="s">
        <v>970</v>
      </c>
      <c r="C1378" s="141" t="s">
        <v>214</v>
      </c>
      <c r="D1378" s="126">
        <v>304291.7</v>
      </c>
      <c r="E1378" s="126">
        <v>304195.03000000003</v>
      </c>
      <c r="F1378" s="36">
        <f t="shared" si="21"/>
        <v>96.669999999983702</v>
      </c>
    </row>
    <row r="1379" spans="1:6" ht="157.5">
      <c r="A1379" s="140" t="s">
        <v>1323</v>
      </c>
      <c r="B1379" s="134" t="s">
        <v>970</v>
      </c>
      <c r="C1379" s="141" t="s">
        <v>1408</v>
      </c>
      <c r="D1379" s="126">
        <v>121280.32000000001</v>
      </c>
      <c r="E1379" s="126">
        <v>121280.32000000001</v>
      </c>
      <c r="F1379" s="36">
        <f t="shared" si="21"/>
        <v>0</v>
      </c>
    </row>
    <row r="1380" spans="1:6" ht="15.75">
      <c r="A1380" s="140" t="s">
        <v>17</v>
      </c>
      <c r="B1380" s="134" t="s">
        <v>970</v>
      </c>
      <c r="C1380" s="141" t="s">
        <v>1409</v>
      </c>
      <c r="D1380" s="126">
        <v>121280.32000000001</v>
      </c>
      <c r="E1380" s="126">
        <v>121280.32000000001</v>
      </c>
      <c r="F1380" s="36">
        <f t="shared" si="21"/>
        <v>0</v>
      </c>
    </row>
    <row r="1381" spans="1:6" ht="15.75">
      <c r="A1381" s="140" t="s">
        <v>1156</v>
      </c>
      <c r="B1381" s="134" t="s">
        <v>970</v>
      </c>
      <c r="C1381" s="141" t="s">
        <v>1409</v>
      </c>
      <c r="D1381" s="126">
        <v>93149.25</v>
      </c>
      <c r="E1381" s="126">
        <v>93149.25</v>
      </c>
      <c r="F1381" s="36">
        <f t="shared" si="21"/>
        <v>0</v>
      </c>
    </row>
    <row r="1382" spans="1:6" ht="15.75">
      <c r="A1382" s="140" t="s">
        <v>1157</v>
      </c>
      <c r="B1382" s="134" t="s">
        <v>970</v>
      </c>
      <c r="C1382" s="141" t="s">
        <v>1409</v>
      </c>
      <c r="D1382" s="126">
        <v>28131.07</v>
      </c>
      <c r="E1382" s="126">
        <v>28131.07</v>
      </c>
      <c r="F1382" s="36">
        <f t="shared" si="21"/>
        <v>0</v>
      </c>
    </row>
    <row r="1383" spans="1:6" ht="31.5">
      <c r="A1383" s="140" t="s">
        <v>312</v>
      </c>
      <c r="B1383" s="134" t="s">
        <v>970</v>
      </c>
      <c r="C1383" s="141" t="s">
        <v>325</v>
      </c>
      <c r="D1383" s="126">
        <v>50000</v>
      </c>
      <c r="E1383" s="126">
        <v>50000</v>
      </c>
      <c r="F1383" s="36">
        <f t="shared" si="21"/>
        <v>0</v>
      </c>
    </row>
    <row r="1384" spans="1:6" ht="15.75">
      <c r="A1384" s="140" t="s">
        <v>16</v>
      </c>
      <c r="B1384" s="134" t="s">
        <v>970</v>
      </c>
      <c r="C1384" s="141" t="s">
        <v>326</v>
      </c>
      <c r="D1384" s="126">
        <v>50000</v>
      </c>
      <c r="E1384" s="126">
        <v>50000</v>
      </c>
      <c r="F1384" s="36">
        <f t="shared" si="21"/>
        <v>0</v>
      </c>
    </row>
    <row r="1385" spans="1:6" ht="15.75">
      <c r="A1385" s="140" t="s">
        <v>457</v>
      </c>
      <c r="B1385" s="134" t="s">
        <v>970</v>
      </c>
      <c r="C1385" s="141" t="s">
        <v>326</v>
      </c>
      <c r="D1385" s="126">
        <v>50000</v>
      </c>
      <c r="E1385" s="126">
        <v>50000</v>
      </c>
      <c r="F1385" s="36">
        <f t="shared" si="21"/>
        <v>0</v>
      </c>
    </row>
    <row r="1386" spans="1:6" ht="47.25">
      <c r="A1386" s="140" t="s">
        <v>177</v>
      </c>
      <c r="B1386" s="134" t="s">
        <v>970</v>
      </c>
      <c r="C1386" s="141" t="s">
        <v>1410</v>
      </c>
      <c r="D1386" s="126">
        <v>3184.04</v>
      </c>
      <c r="E1386" s="126">
        <v>3184.04</v>
      </c>
      <c r="F1386" s="36">
        <f t="shared" si="21"/>
        <v>0</v>
      </c>
    </row>
    <row r="1387" spans="1:6" ht="31.5">
      <c r="A1387" s="140" t="s">
        <v>14</v>
      </c>
      <c r="B1387" s="134" t="s">
        <v>970</v>
      </c>
      <c r="C1387" s="141" t="s">
        <v>1411</v>
      </c>
      <c r="D1387" s="126">
        <v>3184.04</v>
      </c>
      <c r="E1387" s="126">
        <v>3184.04</v>
      </c>
      <c r="F1387" s="36">
        <f t="shared" si="21"/>
        <v>0</v>
      </c>
    </row>
    <row r="1388" spans="1:6" ht="15.75">
      <c r="A1388" s="140" t="s">
        <v>1156</v>
      </c>
      <c r="B1388" s="134" t="s">
        <v>970</v>
      </c>
      <c r="C1388" s="141" t="s">
        <v>1411</v>
      </c>
      <c r="D1388" s="126">
        <v>2445.5</v>
      </c>
      <c r="E1388" s="126">
        <v>2445.5</v>
      </c>
      <c r="F1388" s="36">
        <f t="shared" si="21"/>
        <v>0</v>
      </c>
    </row>
    <row r="1389" spans="1:6" ht="15.75">
      <c r="A1389" s="140" t="s">
        <v>1157</v>
      </c>
      <c r="B1389" s="134" t="s">
        <v>970</v>
      </c>
      <c r="C1389" s="141" t="s">
        <v>1411</v>
      </c>
      <c r="D1389" s="126">
        <v>738.54</v>
      </c>
      <c r="E1389" s="126">
        <v>738.54</v>
      </c>
      <c r="F1389" s="36">
        <f t="shared" si="21"/>
        <v>0</v>
      </c>
    </row>
    <row r="1390" spans="1:6" ht="15.75">
      <c r="A1390" s="143" t="s">
        <v>1604</v>
      </c>
      <c r="B1390" s="144" t="s">
        <v>970</v>
      </c>
      <c r="C1390" s="145" t="s">
        <v>391</v>
      </c>
      <c r="D1390" s="146">
        <v>30105360.989999998</v>
      </c>
      <c r="E1390" s="146">
        <v>27800846.59</v>
      </c>
      <c r="F1390" s="147">
        <f t="shared" si="21"/>
        <v>2304514.3999999985</v>
      </c>
    </row>
    <row r="1391" spans="1:6" ht="15.75">
      <c r="A1391" s="143" t="s">
        <v>690</v>
      </c>
      <c r="B1391" s="144" t="s">
        <v>970</v>
      </c>
      <c r="C1391" s="145" t="s">
        <v>392</v>
      </c>
      <c r="D1391" s="146">
        <v>30033361.09</v>
      </c>
      <c r="E1391" s="146">
        <v>27732899.57</v>
      </c>
      <c r="F1391" s="147">
        <f t="shared" si="21"/>
        <v>2300461.5199999996</v>
      </c>
    </row>
    <row r="1392" spans="1:6" ht="47.25">
      <c r="A1392" s="143" t="s">
        <v>1081</v>
      </c>
      <c r="B1392" s="144" t="s">
        <v>970</v>
      </c>
      <c r="C1392" s="145" t="s">
        <v>393</v>
      </c>
      <c r="D1392" s="146">
        <v>24861450.030000001</v>
      </c>
      <c r="E1392" s="146">
        <v>24706679.899999999</v>
      </c>
      <c r="F1392" s="147">
        <f t="shared" si="21"/>
        <v>154770.13000000268</v>
      </c>
    </row>
    <row r="1393" spans="1:6" ht="31.5">
      <c r="A1393" s="140" t="s">
        <v>989</v>
      </c>
      <c r="B1393" s="134" t="s">
        <v>970</v>
      </c>
      <c r="C1393" s="141" t="s">
        <v>394</v>
      </c>
      <c r="D1393" s="126">
        <v>24361558.23</v>
      </c>
      <c r="E1393" s="126">
        <v>24206788.100000001</v>
      </c>
      <c r="F1393" s="36">
        <f t="shared" si="21"/>
        <v>154770.12999999896</v>
      </c>
    </row>
    <row r="1394" spans="1:6" ht="31.5">
      <c r="A1394" s="140" t="s">
        <v>14</v>
      </c>
      <c r="B1394" s="134" t="s">
        <v>970</v>
      </c>
      <c r="C1394" s="141" t="s">
        <v>215</v>
      </c>
      <c r="D1394" s="126">
        <v>21293665.23</v>
      </c>
      <c r="E1394" s="126">
        <v>21290244.719999999</v>
      </c>
      <c r="F1394" s="36">
        <f t="shared" si="21"/>
        <v>3420.5100000016391</v>
      </c>
    </row>
    <row r="1395" spans="1:6" ht="15.75">
      <c r="A1395" s="140" t="s">
        <v>1156</v>
      </c>
      <c r="B1395" s="134" t="s">
        <v>970</v>
      </c>
      <c r="C1395" s="141" t="s">
        <v>215</v>
      </c>
      <c r="D1395" s="126">
        <v>16326518.83</v>
      </c>
      <c r="E1395" s="126">
        <v>16326518.83</v>
      </c>
      <c r="F1395" s="36">
        <f t="shared" si="21"/>
        <v>0</v>
      </c>
    </row>
    <row r="1396" spans="1:6" ht="15.75">
      <c r="A1396" s="140" t="s">
        <v>1159</v>
      </c>
      <c r="B1396" s="134" t="s">
        <v>970</v>
      </c>
      <c r="C1396" s="141" t="s">
        <v>215</v>
      </c>
      <c r="D1396" s="126">
        <v>3600</v>
      </c>
      <c r="E1396" s="126">
        <v>3600</v>
      </c>
      <c r="F1396" s="36">
        <f t="shared" si="21"/>
        <v>0</v>
      </c>
    </row>
    <row r="1397" spans="1:6" ht="15.75">
      <c r="A1397" s="140" t="s">
        <v>1157</v>
      </c>
      <c r="B1397" s="134" t="s">
        <v>970</v>
      </c>
      <c r="C1397" s="141" t="s">
        <v>215</v>
      </c>
      <c r="D1397" s="126">
        <v>4905283.3499999996</v>
      </c>
      <c r="E1397" s="126">
        <v>4905240.6900000004</v>
      </c>
      <c r="F1397" s="36">
        <f t="shared" si="21"/>
        <v>42.659999999217689</v>
      </c>
    </row>
    <row r="1398" spans="1:6" ht="15.75">
      <c r="A1398" s="140" t="s">
        <v>1160</v>
      </c>
      <c r="B1398" s="134" t="s">
        <v>970</v>
      </c>
      <c r="C1398" s="141" t="s">
        <v>215</v>
      </c>
      <c r="D1398" s="126">
        <v>606.5</v>
      </c>
      <c r="E1398" s="126">
        <v>606.5</v>
      </c>
      <c r="F1398" s="36">
        <f t="shared" si="21"/>
        <v>0</v>
      </c>
    </row>
    <row r="1399" spans="1:6" ht="31.5">
      <c r="A1399" s="140" t="s">
        <v>1158</v>
      </c>
      <c r="B1399" s="134" t="s">
        <v>970</v>
      </c>
      <c r="C1399" s="141" t="s">
        <v>215</v>
      </c>
      <c r="D1399" s="126">
        <v>57656.55</v>
      </c>
      <c r="E1399" s="126">
        <v>54278.7</v>
      </c>
      <c r="F1399" s="36">
        <f t="shared" si="21"/>
        <v>3377.8500000000058</v>
      </c>
    </row>
    <row r="1400" spans="1:6" ht="31.5">
      <c r="A1400" s="140" t="s">
        <v>15</v>
      </c>
      <c r="B1400" s="134" t="s">
        <v>970</v>
      </c>
      <c r="C1400" s="141" t="s">
        <v>216</v>
      </c>
      <c r="D1400" s="126">
        <v>3067893</v>
      </c>
      <c r="E1400" s="126">
        <v>2916543.38</v>
      </c>
      <c r="F1400" s="36">
        <f t="shared" si="21"/>
        <v>151349.62000000011</v>
      </c>
    </row>
    <row r="1401" spans="1:6" ht="15.75">
      <c r="A1401" s="140" t="s">
        <v>456</v>
      </c>
      <c r="B1401" s="134" t="s">
        <v>970</v>
      </c>
      <c r="C1401" s="141" t="s">
        <v>216</v>
      </c>
      <c r="D1401" s="126">
        <v>196571</v>
      </c>
      <c r="E1401" s="126">
        <v>164526.41</v>
      </c>
      <c r="F1401" s="36">
        <f t="shared" si="21"/>
        <v>32044.589999999997</v>
      </c>
    </row>
    <row r="1402" spans="1:6" ht="15.75">
      <c r="A1402" s="140" t="s">
        <v>1222</v>
      </c>
      <c r="B1402" s="134" t="s">
        <v>970</v>
      </c>
      <c r="C1402" s="141" t="s">
        <v>216</v>
      </c>
      <c r="D1402" s="126">
        <v>11000</v>
      </c>
      <c r="E1402" s="126">
        <v>11000</v>
      </c>
      <c r="F1402" s="36">
        <f t="shared" si="21"/>
        <v>0</v>
      </c>
    </row>
    <row r="1403" spans="1:6" ht="15.75">
      <c r="A1403" s="140" t="s">
        <v>460</v>
      </c>
      <c r="B1403" s="134" t="s">
        <v>970</v>
      </c>
      <c r="C1403" s="141" t="s">
        <v>216</v>
      </c>
      <c r="D1403" s="126">
        <v>51601</v>
      </c>
      <c r="E1403" s="126">
        <v>47470</v>
      </c>
      <c r="F1403" s="36">
        <f t="shared" si="21"/>
        <v>4131</v>
      </c>
    </row>
    <row r="1404" spans="1:6" ht="15.75">
      <c r="A1404" s="140" t="s">
        <v>1160</v>
      </c>
      <c r="B1404" s="134" t="s">
        <v>970</v>
      </c>
      <c r="C1404" s="141" t="s">
        <v>216</v>
      </c>
      <c r="D1404" s="126">
        <v>2288769</v>
      </c>
      <c r="E1404" s="126">
        <v>2192760.7200000002</v>
      </c>
      <c r="F1404" s="36">
        <f t="shared" si="21"/>
        <v>96008.279999999795</v>
      </c>
    </row>
    <row r="1405" spans="1:6" ht="15.75">
      <c r="A1405" s="140" t="s">
        <v>106</v>
      </c>
      <c r="B1405" s="134" t="s">
        <v>970</v>
      </c>
      <c r="C1405" s="141" t="s">
        <v>216</v>
      </c>
      <c r="D1405" s="126">
        <v>281222</v>
      </c>
      <c r="E1405" s="126">
        <v>266618</v>
      </c>
      <c r="F1405" s="36">
        <f t="shared" si="21"/>
        <v>14604</v>
      </c>
    </row>
    <row r="1406" spans="1:6" ht="15.75">
      <c r="A1406" s="140" t="s">
        <v>458</v>
      </c>
      <c r="B1406" s="134" t="s">
        <v>970</v>
      </c>
      <c r="C1406" s="141" t="s">
        <v>216</v>
      </c>
      <c r="D1406" s="126">
        <v>238730</v>
      </c>
      <c r="E1406" s="126">
        <v>234168.25</v>
      </c>
      <c r="F1406" s="36">
        <f t="shared" si="21"/>
        <v>4561.75</v>
      </c>
    </row>
    <row r="1407" spans="1:6" ht="110.25">
      <c r="A1407" s="140" t="s">
        <v>178</v>
      </c>
      <c r="B1407" s="134" t="s">
        <v>970</v>
      </c>
      <c r="C1407" s="141" t="s">
        <v>1412</v>
      </c>
      <c r="D1407" s="126">
        <v>321867.90999999997</v>
      </c>
      <c r="E1407" s="126">
        <v>321867.90999999997</v>
      </c>
      <c r="F1407" s="36">
        <f t="shared" si="21"/>
        <v>0</v>
      </c>
    </row>
    <row r="1408" spans="1:6" ht="31.5">
      <c r="A1408" s="140" t="s">
        <v>14</v>
      </c>
      <c r="B1408" s="134" t="s">
        <v>970</v>
      </c>
      <c r="C1408" s="141" t="s">
        <v>1413</v>
      </c>
      <c r="D1408" s="126">
        <v>321867.90999999997</v>
      </c>
      <c r="E1408" s="126">
        <v>321867.90999999997</v>
      </c>
      <c r="F1408" s="36">
        <f t="shared" si="21"/>
        <v>0</v>
      </c>
    </row>
    <row r="1409" spans="1:6" ht="15.75">
      <c r="A1409" s="140" t="s">
        <v>1156</v>
      </c>
      <c r="B1409" s="134" t="s">
        <v>970</v>
      </c>
      <c r="C1409" s="141" t="s">
        <v>1413</v>
      </c>
      <c r="D1409" s="126">
        <v>247210.38</v>
      </c>
      <c r="E1409" s="126">
        <v>247210.38</v>
      </c>
      <c r="F1409" s="36">
        <f t="shared" si="21"/>
        <v>0</v>
      </c>
    </row>
    <row r="1410" spans="1:6" ht="15.75">
      <c r="A1410" s="140" t="s">
        <v>1157</v>
      </c>
      <c r="B1410" s="134" t="s">
        <v>970</v>
      </c>
      <c r="C1410" s="141" t="s">
        <v>1413</v>
      </c>
      <c r="D1410" s="126">
        <v>74657.53</v>
      </c>
      <c r="E1410" s="126">
        <v>74657.53</v>
      </c>
      <c r="F1410" s="36">
        <f t="shared" si="21"/>
        <v>0</v>
      </c>
    </row>
    <row r="1411" spans="1:6" ht="31.5">
      <c r="A1411" s="140" t="s">
        <v>989</v>
      </c>
      <c r="B1411" s="134" t="s">
        <v>970</v>
      </c>
      <c r="C1411" s="141" t="s">
        <v>46</v>
      </c>
      <c r="D1411" s="126">
        <v>32820.050000000003</v>
      </c>
      <c r="E1411" s="126">
        <v>32820.050000000003</v>
      </c>
      <c r="F1411" s="36">
        <f t="shared" si="21"/>
        <v>0</v>
      </c>
    </row>
    <row r="1412" spans="1:6" ht="31.5">
      <c r="A1412" s="140" t="s">
        <v>14</v>
      </c>
      <c r="B1412" s="134" t="s">
        <v>970</v>
      </c>
      <c r="C1412" s="141" t="s">
        <v>47</v>
      </c>
      <c r="D1412" s="126">
        <v>32820.050000000003</v>
      </c>
      <c r="E1412" s="126">
        <v>32820.050000000003</v>
      </c>
      <c r="F1412" s="36">
        <f t="shared" si="21"/>
        <v>0</v>
      </c>
    </row>
    <row r="1413" spans="1:6" ht="15.75">
      <c r="A1413" s="140" t="s">
        <v>1156</v>
      </c>
      <c r="B1413" s="134" t="s">
        <v>970</v>
      </c>
      <c r="C1413" s="141" t="s">
        <v>47</v>
      </c>
      <c r="D1413" s="126">
        <v>25207.41</v>
      </c>
      <c r="E1413" s="126">
        <v>25207.41</v>
      </c>
      <c r="F1413" s="36">
        <f t="shared" si="21"/>
        <v>0</v>
      </c>
    </row>
    <row r="1414" spans="1:6" ht="15.75">
      <c r="A1414" s="140" t="s">
        <v>1157</v>
      </c>
      <c r="B1414" s="134" t="s">
        <v>970</v>
      </c>
      <c r="C1414" s="141" t="s">
        <v>47</v>
      </c>
      <c r="D1414" s="126">
        <v>7612.64</v>
      </c>
      <c r="E1414" s="126">
        <v>7612.64</v>
      </c>
      <c r="F1414" s="36">
        <f t="shared" si="21"/>
        <v>0</v>
      </c>
    </row>
    <row r="1415" spans="1:6" ht="47.25">
      <c r="A1415" s="140" t="s">
        <v>177</v>
      </c>
      <c r="B1415" s="134" t="s">
        <v>970</v>
      </c>
      <c r="C1415" s="141" t="s">
        <v>1414</v>
      </c>
      <c r="D1415" s="126">
        <v>145203.84</v>
      </c>
      <c r="E1415" s="126">
        <v>145203.84</v>
      </c>
      <c r="F1415" s="36">
        <f t="shared" si="21"/>
        <v>0</v>
      </c>
    </row>
    <row r="1416" spans="1:6" ht="31.5">
      <c r="A1416" s="140" t="s">
        <v>14</v>
      </c>
      <c r="B1416" s="134" t="s">
        <v>970</v>
      </c>
      <c r="C1416" s="141" t="s">
        <v>1415</v>
      </c>
      <c r="D1416" s="126">
        <v>145203.84</v>
      </c>
      <c r="E1416" s="126">
        <v>145203.84</v>
      </c>
      <c r="F1416" s="36">
        <f t="shared" si="21"/>
        <v>0</v>
      </c>
    </row>
    <row r="1417" spans="1:6" ht="15.75">
      <c r="A1417" s="140" t="s">
        <v>1156</v>
      </c>
      <c r="B1417" s="134" t="s">
        <v>970</v>
      </c>
      <c r="C1417" s="141" t="s">
        <v>1415</v>
      </c>
      <c r="D1417" s="126">
        <v>111523.69</v>
      </c>
      <c r="E1417" s="126">
        <v>111523.69</v>
      </c>
      <c r="F1417" s="36">
        <f t="shared" si="21"/>
        <v>0</v>
      </c>
    </row>
    <row r="1418" spans="1:6" ht="15.75">
      <c r="A1418" s="140" t="s">
        <v>1157</v>
      </c>
      <c r="B1418" s="134" t="s">
        <v>970</v>
      </c>
      <c r="C1418" s="141" t="s">
        <v>1415</v>
      </c>
      <c r="D1418" s="126">
        <v>33680.15</v>
      </c>
      <c r="E1418" s="126">
        <v>33680.15</v>
      </c>
      <c r="F1418" s="36">
        <f t="shared" si="21"/>
        <v>0</v>
      </c>
    </row>
    <row r="1419" spans="1:6" ht="15.75">
      <c r="A1419" s="143" t="s">
        <v>917</v>
      </c>
      <c r="B1419" s="144" t="s">
        <v>970</v>
      </c>
      <c r="C1419" s="145" t="s">
        <v>919</v>
      </c>
      <c r="D1419" s="146">
        <v>2145691.39</v>
      </c>
      <c r="E1419" s="146">
        <v>0</v>
      </c>
      <c r="F1419" s="147">
        <f t="shared" si="21"/>
        <v>2145691.39</v>
      </c>
    </row>
    <row r="1420" spans="1:6" ht="15.75">
      <c r="A1420" s="140" t="s">
        <v>1064</v>
      </c>
      <c r="B1420" s="134" t="s">
        <v>970</v>
      </c>
      <c r="C1420" s="141" t="s">
        <v>920</v>
      </c>
      <c r="D1420" s="126">
        <v>2145691.39</v>
      </c>
      <c r="E1420" s="126">
        <v>0</v>
      </c>
      <c r="F1420" s="36">
        <f t="shared" si="21"/>
        <v>2145691.39</v>
      </c>
    </row>
    <row r="1421" spans="1:6" ht="15.75">
      <c r="A1421" s="140" t="s">
        <v>918</v>
      </c>
      <c r="B1421" s="134" t="s">
        <v>970</v>
      </c>
      <c r="C1421" s="141" t="s">
        <v>607</v>
      </c>
      <c r="D1421" s="126">
        <v>2145691.39</v>
      </c>
      <c r="E1421" s="126">
        <v>0</v>
      </c>
      <c r="F1421" s="36">
        <f>D1421-E1421</f>
        <v>2145691.39</v>
      </c>
    </row>
    <row r="1422" spans="1:6" ht="15.75">
      <c r="A1422" s="140" t="s">
        <v>1295</v>
      </c>
      <c r="B1422" s="134" t="s">
        <v>970</v>
      </c>
      <c r="C1422" s="141" t="s">
        <v>607</v>
      </c>
      <c r="D1422" s="126">
        <v>2145691.39</v>
      </c>
      <c r="E1422" s="126">
        <v>0</v>
      </c>
      <c r="F1422" s="36">
        <f>D1422-E1422</f>
        <v>2145691.39</v>
      </c>
    </row>
    <row r="1423" spans="1:6" ht="15.75">
      <c r="A1423" s="143" t="s">
        <v>252</v>
      </c>
      <c r="B1423" s="144" t="s">
        <v>970</v>
      </c>
      <c r="C1423" s="145" t="s">
        <v>395</v>
      </c>
      <c r="D1423" s="146">
        <v>3026219.67</v>
      </c>
      <c r="E1423" s="146">
        <v>3026219.67</v>
      </c>
      <c r="F1423" s="147">
        <f>D1423-E1423</f>
        <v>0</v>
      </c>
    </row>
    <row r="1424" spans="1:6" ht="31.5">
      <c r="A1424" s="140" t="s">
        <v>159</v>
      </c>
      <c r="B1424" s="134" t="s">
        <v>970</v>
      </c>
      <c r="C1424" s="141" t="s">
        <v>1141</v>
      </c>
      <c r="D1424" s="126">
        <v>11000</v>
      </c>
      <c r="E1424" s="126">
        <v>11000</v>
      </c>
      <c r="F1424" s="36">
        <f>D1424-E1424</f>
        <v>0</v>
      </c>
    </row>
    <row r="1425" spans="1:6" ht="15.75">
      <c r="A1425" s="140" t="s">
        <v>1591</v>
      </c>
      <c r="B1425" s="134" t="s">
        <v>970</v>
      </c>
      <c r="C1425" s="141" t="s">
        <v>1142</v>
      </c>
      <c r="D1425" s="126">
        <v>11000</v>
      </c>
      <c r="E1425" s="126">
        <v>11000</v>
      </c>
      <c r="F1425" s="36">
        <f t="shared" ref="F1425:F1439" si="22">D1425-E1425</f>
        <v>0</v>
      </c>
    </row>
    <row r="1426" spans="1:6" ht="15.75">
      <c r="A1426" s="140" t="s">
        <v>1295</v>
      </c>
      <c r="B1426" s="134" t="s">
        <v>970</v>
      </c>
      <c r="C1426" s="141" t="s">
        <v>1142</v>
      </c>
      <c r="D1426" s="126">
        <v>11000</v>
      </c>
      <c r="E1426" s="126">
        <v>11000</v>
      </c>
      <c r="F1426" s="36">
        <f t="shared" si="22"/>
        <v>0</v>
      </c>
    </row>
    <row r="1427" spans="1:6" ht="78.75">
      <c r="A1427" s="140" t="s">
        <v>838</v>
      </c>
      <c r="B1427" s="134" t="s">
        <v>970</v>
      </c>
      <c r="C1427" s="141" t="s">
        <v>929</v>
      </c>
      <c r="D1427" s="126">
        <v>3015219.67</v>
      </c>
      <c r="E1427" s="126">
        <v>3015219.67</v>
      </c>
      <c r="F1427" s="36">
        <f t="shared" si="22"/>
        <v>0</v>
      </c>
    </row>
    <row r="1428" spans="1:6" ht="31.5">
      <c r="A1428" s="140" t="s">
        <v>18</v>
      </c>
      <c r="B1428" s="134" t="s">
        <v>970</v>
      </c>
      <c r="C1428" s="141" t="s">
        <v>217</v>
      </c>
      <c r="D1428" s="126">
        <v>3015219.67</v>
      </c>
      <c r="E1428" s="126">
        <v>3015219.67</v>
      </c>
      <c r="F1428" s="36">
        <f t="shared" si="22"/>
        <v>0</v>
      </c>
    </row>
    <row r="1429" spans="1:6" ht="31.5">
      <c r="A1429" s="140" t="s">
        <v>1221</v>
      </c>
      <c r="B1429" s="134" t="s">
        <v>970</v>
      </c>
      <c r="C1429" s="141" t="s">
        <v>217</v>
      </c>
      <c r="D1429" s="126">
        <v>3015219.67</v>
      </c>
      <c r="E1429" s="126">
        <v>3015219.67</v>
      </c>
      <c r="F1429" s="36">
        <f t="shared" si="22"/>
        <v>0</v>
      </c>
    </row>
    <row r="1430" spans="1:6" ht="15.75">
      <c r="A1430" s="143" t="s">
        <v>755</v>
      </c>
      <c r="B1430" s="144" t="s">
        <v>970</v>
      </c>
      <c r="C1430" s="145" t="s">
        <v>422</v>
      </c>
      <c r="D1430" s="146">
        <v>12800</v>
      </c>
      <c r="E1430" s="146">
        <v>12800</v>
      </c>
      <c r="F1430" s="147">
        <f t="shared" si="22"/>
        <v>0</v>
      </c>
    </row>
    <row r="1431" spans="1:6" ht="31.5">
      <c r="A1431" s="143" t="s">
        <v>653</v>
      </c>
      <c r="B1431" s="144" t="s">
        <v>970</v>
      </c>
      <c r="C1431" s="145" t="s">
        <v>423</v>
      </c>
      <c r="D1431" s="146">
        <v>12800</v>
      </c>
      <c r="E1431" s="146">
        <v>12800</v>
      </c>
      <c r="F1431" s="147">
        <f t="shared" si="22"/>
        <v>0</v>
      </c>
    </row>
    <row r="1432" spans="1:6" ht="31.5">
      <c r="A1432" s="140" t="s">
        <v>989</v>
      </c>
      <c r="B1432" s="134" t="s">
        <v>970</v>
      </c>
      <c r="C1432" s="141" t="s">
        <v>424</v>
      </c>
      <c r="D1432" s="126">
        <v>12800</v>
      </c>
      <c r="E1432" s="126">
        <v>12800</v>
      </c>
      <c r="F1432" s="36">
        <f t="shared" si="22"/>
        <v>0</v>
      </c>
    </row>
    <row r="1433" spans="1:6" ht="31.5">
      <c r="A1433" s="140" t="s">
        <v>15</v>
      </c>
      <c r="B1433" s="134" t="s">
        <v>970</v>
      </c>
      <c r="C1433" s="141" t="s">
        <v>425</v>
      </c>
      <c r="D1433" s="126">
        <v>12800</v>
      </c>
      <c r="E1433" s="126">
        <v>12800</v>
      </c>
      <c r="F1433" s="36">
        <f t="shared" si="22"/>
        <v>0</v>
      </c>
    </row>
    <row r="1434" spans="1:6" ht="15.75">
      <c r="A1434" s="140" t="s">
        <v>1160</v>
      </c>
      <c r="B1434" s="134" t="s">
        <v>970</v>
      </c>
      <c r="C1434" s="141" t="s">
        <v>425</v>
      </c>
      <c r="D1434" s="126">
        <v>12800</v>
      </c>
      <c r="E1434" s="126">
        <v>12800</v>
      </c>
      <c r="F1434" s="36">
        <f t="shared" si="22"/>
        <v>0</v>
      </c>
    </row>
    <row r="1435" spans="1:6" ht="31.5">
      <c r="A1435" s="143" t="s">
        <v>589</v>
      </c>
      <c r="B1435" s="144" t="s">
        <v>970</v>
      </c>
      <c r="C1435" s="145" t="s">
        <v>930</v>
      </c>
      <c r="D1435" s="146">
        <v>59199.9</v>
      </c>
      <c r="E1435" s="146">
        <v>55147.02</v>
      </c>
      <c r="F1435" s="147">
        <f t="shared" si="22"/>
        <v>4052.8800000000047</v>
      </c>
    </row>
    <row r="1436" spans="1:6" ht="31.5">
      <c r="A1436" s="143" t="s">
        <v>590</v>
      </c>
      <c r="B1436" s="144" t="s">
        <v>970</v>
      </c>
      <c r="C1436" s="145" t="s">
        <v>608</v>
      </c>
      <c r="D1436" s="146">
        <v>59199.9</v>
      </c>
      <c r="E1436" s="146">
        <v>55147.02</v>
      </c>
      <c r="F1436" s="147">
        <f t="shared" si="22"/>
        <v>4052.8800000000047</v>
      </c>
    </row>
    <row r="1437" spans="1:6" ht="47.25">
      <c r="A1437" s="140" t="s">
        <v>204</v>
      </c>
      <c r="B1437" s="134" t="s">
        <v>970</v>
      </c>
      <c r="C1437" s="141" t="s">
        <v>689</v>
      </c>
      <c r="D1437" s="126">
        <v>59199.9</v>
      </c>
      <c r="E1437" s="126">
        <v>55147.02</v>
      </c>
      <c r="F1437" s="36">
        <f t="shared" si="22"/>
        <v>4052.8800000000047</v>
      </c>
    </row>
    <row r="1438" spans="1:6" ht="15.75">
      <c r="A1438" s="140" t="s">
        <v>205</v>
      </c>
      <c r="B1438" s="134" t="s">
        <v>970</v>
      </c>
      <c r="C1438" s="141" t="s">
        <v>906</v>
      </c>
      <c r="D1438" s="126">
        <v>59199.9</v>
      </c>
      <c r="E1438" s="126">
        <v>55147.02</v>
      </c>
      <c r="F1438" s="36">
        <f t="shared" si="22"/>
        <v>4052.8800000000047</v>
      </c>
    </row>
    <row r="1439" spans="1:6" ht="16.5" thickBot="1">
      <c r="A1439" s="140" t="s">
        <v>102</v>
      </c>
      <c r="B1439" s="137" t="s">
        <v>970</v>
      </c>
      <c r="C1439" s="142" t="s">
        <v>906</v>
      </c>
      <c r="D1439" s="138">
        <v>59199.9</v>
      </c>
      <c r="E1439" s="138">
        <v>55147.02</v>
      </c>
      <c r="F1439" s="139">
        <f t="shared" si="22"/>
        <v>4052.8800000000047</v>
      </c>
    </row>
    <row r="1440" spans="1:6" ht="15.75" thickBot="1"/>
    <row r="1441" spans="1:6" ht="16.5" thickBot="1">
      <c r="A1441" s="68" t="s">
        <v>398</v>
      </c>
      <c r="B1441" s="69">
        <v>450</v>
      </c>
      <c r="C1441" s="69" t="s">
        <v>971</v>
      </c>
      <c r="D1441" s="70">
        <v>-40724082.18</v>
      </c>
      <c r="E1441" s="70">
        <v>-130762311.52</v>
      </c>
      <c r="F1441" s="71" t="s">
        <v>971</v>
      </c>
    </row>
  </sheetData>
  <autoFilter ref="A7:F1439"/>
  <mergeCells count="1">
    <mergeCell ref="A2:F2"/>
  </mergeCells>
  <phoneticPr fontId="6" type="noConversion"/>
  <printOptions horizontalCentered="1"/>
  <pageMargins left="0.78740157480314965" right="0.78740157480314965" top="0.19685039370078741" bottom="0.19685039370078741" header="0.19685039370078741" footer="0.27559055118110237"/>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dimension ref="A1:DG71"/>
  <sheetViews>
    <sheetView view="pageBreakPreview" topLeftCell="A4" zoomScale="75" workbookViewId="0">
      <selection activeCell="F8" sqref="F8"/>
    </sheetView>
  </sheetViews>
  <sheetFormatPr defaultRowHeight="12.75"/>
  <cols>
    <col min="1" max="1" width="76.85546875" style="4" customWidth="1"/>
    <col min="2" max="2" width="6.85546875" style="4" customWidth="1"/>
    <col min="3" max="3" width="28.28515625" style="4" customWidth="1"/>
    <col min="4" max="5" width="19.85546875" style="4" customWidth="1"/>
    <col min="6" max="6" width="19.28515625" style="4" customWidth="1"/>
    <col min="7" max="16384" width="9.140625" style="4"/>
  </cols>
  <sheetData>
    <row r="1" spans="1:111">
      <c r="F1" s="5" t="s">
        <v>83</v>
      </c>
    </row>
    <row r="2" spans="1:111" ht="15.75">
      <c r="A2" s="182" t="s">
        <v>934</v>
      </c>
      <c r="B2" s="182"/>
      <c r="C2" s="182"/>
      <c r="D2" s="182"/>
      <c r="E2" s="182"/>
      <c r="F2" s="182"/>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row>
    <row r="3" spans="1:111" ht="15.75">
      <c r="A3" s="30"/>
      <c r="B3" s="30"/>
      <c r="C3" s="30"/>
      <c r="D3" s="30"/>
      <c r="E3" s="30"/>
      <c r="F3" s="30"/>
    </row>
    <row r="4" spans="1:111" ht="15.75">
      <c r="A4" s="30"/>
      <c r="B4" s="30"/>
      <c r="C4" s="30"/>
      <c r="D4" s="30"/>
      <c r="E4" s="30"/>
      <c r="F4" s="30"/>
    </row>
    <row r="5" spans="1:111" ht="12.75" customHeight="1">
      <c r="A5" s="183" t="s">
        <v>285</v>
      </c>
      <c r="B5" s="183" t="s">
        <v>714</v>
      </c>
      <c r="C5" s="183" t="s">
        <v>855</v>
      </c>
      <c r="D5" s="183" t="s">
        <v>672</v>
      </c>
      <c r="E5" s="185" t="s">
        <v>954</v>
      </c>
      <c r="F5" s="183" t="s">
        <v>140</v>
      </c>
    </row>
    <row r="6" spans="1:111" ht="62.25" customHeight="1">
      <c r="A6" s="184"/>
      <c r="B6" s="184"/>
      <c r="C6" s="184"/>
      <c r="D6" s="184"/>
      <c r="E6" s="186"/>
      <c r="F6" s="184"/>
    </row>
    <row r="7" spans="1:111" ht="16.5" thickBot="1">
      <c r="A7" s="37">
        <v>1</v>
      </c>
      <c r="B7" s="38">
        <v>2</v>
      </c>
      <c r="C7" s="38">
        <v>3</v>
      </c>
      <c r="D7" s="38">
        <v>4</v>
      </c>
      <c r="E7" s="38">
        <v>5</v>
      </c>
      <c r="F7" s="38">
        <v>6</v>
      </c>
    </row>
    <row r="8" spans="1:111" ht="15.75">
      <c r="A8" s="62" t="s">
        <v>1040</v>
      </c>
      <c r="B8" s="39">
        <v>500</v>
      </c>
      <c r="C8" s="40" t="s">
        <v>971</v>
      </c>
      <c r="D8" s="41">
        <f>D9+D13+D17</f>
        <v>40724082.179999977</v>
      </c>
      <c r="E8" s="41">
        <f>E9+E13+E17</f>
        <v>130762311.52000013</v>
      </c>
      <c r="F8" s="42">
        <f>D8-E8</f>
        <v>-90038229.340000153</v>
      </c>
    </row>
    <row r="9" spans="1:111">
      <c r="A9" s="174" t="s">
        <v>1150</v>
      </c>
      <c r="B9" s="178">
        <v>520</v>
      </c>
      <c r="C9" s="180" t="s">
        <v>1547</v>
      </c>
      <c r="D9" s="172">
        <v>0</v>
      </c>
      <c r="E9" s="172">
        <f>E11+E12</f>
        <v>0</v>
      </c>
      <c r="F9" s="176">
        <f>D9-E9</f>
        <v>0</v>
      </c>
    </row>
    <row r="10" spans="1:111">
      <c r="A10" s="175"/>
      <c r="B10" s="179"/>
      <c r="C10" s="181"/>
      <c r="D10" s="173"/>
      <c r="E10" s="173"/>
      <c r="F10" s="177"/>
    </row>
    <row r="11" spans="1:111" ht="31.5">
      <c r="A11" s="63" t="s">
        <v>1149</v>
      </c>
      <c r="B11" s="43">
        <v>520</v>
      </c>
      <c r="C11" s="35" t="s">
        <v>654</v>
      </c>
      <c r="D11" s="44">
        <v>0</v>
      </c>
      <c r="E11" s="44">
        <v>0</v>
      </c>
      <c r="F11" s="36">
        <f>D11-E11</f>
        <v>0</v>
      </c>
    </row>
    <row r="12" spans="1:111" ht="31.5">
      <c r="A12" s="63" t="s">
        <v>1151</v>
      </c>
      <c r="B12" s="43">
        <v>520</v>
      </c>
      <c r="C12" s="35" t="s">
        <v>655</v>
      </c>
      <c r="D12" s="45">
        <v>0</v>
      </c>
      <c r="E12" s="44">
        <v>0</v>
      </c>
      <c r="F12" s="36">
        <f>D12-E12</f>
        <v>0</v>
      </c>
    </row>
    <row r="13" spans="1:111" ht="15.75" customHeight="1">
      <c r="A13" s="174" t="s">
        <v>1036</v>
      </c>
      <c r="B13" s="178">
        <v>520</v>
      </c>
      <c r="C13" s="180" t="s">
        <v>656</v>
      </c>
      <c r="D13" s="172">
        <v>-7560833.3399999999</v>
      </c>
      <c r="E13" s="172">
        <v>-7560833.3399999999</v>
      </c>
      <c r="F13" s="176">
        <f>D13-E13</f>
        <v>0</v>
      </c>
    </row>
    <row r="14" spans="1:111" ht="12.75" customHeight="1">
      <c r="A14" s="175"/>
      <c r="B14" s="179"/>
      <c r="C14" s="181"/>
      <c r="D14" s="173"/>
      <c r="E14" s="173"/>
      <c r="F14" s="177"/>
    </row>
    <row r="15" spans="1:111" ht="47.25">
      <c r="A15" s="63" t="s">
        <v>1037</v>
      </c>
      <c r="B15" s="43">
        <v>520</v>
      </c>
      <c r="C15" s="35" t="s">
        <v>657</v>
      </c>
      <c r="D15" s="44">
        <v>0</v>
      </c>
      <c r="E15" s="44">
        <v>0</v>
      </c>
      <c r="F15" s="36">
        <f>D15-E15</f>
        <v>0</v>
      </c>
    </row>
    <row r="16" spans="1:111" ht="47.25">
      <c r="A16" s="63" t="s">
        <v>1038</v>
      </c>
      <c r="B16" s="43">
        <v>520</v>
      </c>
      <c r="C16" s="35" t="s">
        <v>1572</v>
      </c>
      <c r="D16" s="45">
        <v>-7560833.3399999999</v>
      </c>
      <c r="E16" s="44">
        <v>-7560833.3399999999</v>
      </c>
      <c r="F16" s="36">
        <f>D16-E16</f>
        <v>0</v>
      </c>
    </row>
    <row r="17" spans="1:72" ht="31.5">
      <c r="A17" s="63" t="s">
        <v>1039</v>
      </c>
      <c r="B17" s="43">
        <v>700</v>
      </c>
      <c r="C17" s="35" t="s">
        <v>1573</v>
      </c>
      <c r="D17" s="45">
        <f>D18+D19</f>
        <v>48284915.519999981</v>
      </c>
      <c r="E17" s="45">
        <f>E18+E19</f>
        <v>138323144.86000013</v>
      </c>
      <c r="F17" s="36">
        <f>D17-E17</f>
        <v>-90038229.340000153</v>
      </c>
    </row>
    <row r="18" spans="1:72" ht="31.5">
      <c r="A18" s="63" t="s">
        <v>1556</v>
      </c>
      <c r="B18" s="43">
        <v>710</v>
      </c>
      <c r="C18" s="35" t="s">
        <v>1574</v>
      </c>
      <c r="D18" s="45">
        <v>-2722102339.1300001</v>
      </c>
      <c r="E18" s="44">
        <v>-2727647448.1999998</v>
      </c>
      <c r="F18" s="46" t="s">
        <v>971</v>
      </c>
    </row>
    <row r="19" spans="1:72" ht="32.25" thickBot="1">
      <c r="A19" s="63" t="s">
        <v>752</v>
      </c>
      <c r="B19" s="47">
        <v>720</v>
      </c>
      <c r="C19" s="58" t="s">
        <v>1575</v>
      </c>
      <c r="D19" s="48">
        <v>2770387254.6500001</v>
      </c>
      <c r="E19" s="49">
        <v>2865970593.0599999</v>
      </c>
      <c r="F19" s="50" t="s">
        <v>971</v>
      </c>
    </row>
    <row r="20" spans="1:72" ht="15.75">
      <c r="A20" s="30"/>
      <c r="B20" s="30"/>
      <c r="C20" s="30"/>
      <c r="D20" s="30"/>
      <c r="E20" s="30"/>
      <c r="F20" s="30"/>
    </row>
    <row r="21" spans="1:72" ht="15.75">
      <c r="A21" s="30"/>
      <c r="B21" s="30"/>
      <c r="C21" s="30"/>
      <c r="D21" s="30"/>
      <c r="E21" s="30"/>
      <c r="F21" s="30"/>
    </row>
    <row r="22" spans="1:72" ht="15.75">
      <c r="A22" s="30"/>
      <c r="B22" s="30"/>
      <c r="C22" s="30"/>
      <c r="D22" s="30"/>
      <c r="E22" s="30"/>
      <c r="F22" s="30"/>
    </row>
    <row r="23" spans="1:72" ht="21" customHeight="1">
      <c r="A23" s="187" t="s">
        <v>968</v>
      </c>
      <c r="B23" s="187"/>
      <c r="C23" s="187"/>
      <c r="D23" s="187"/>
      <c r="E23" s="187"/>
      <c r="F23" s="30"/>
      <c r="G23" s="30"/>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
      <c r="BK23" s="1"/>
      <c r="BL23" s="1"/>
      <c r="BM23" s="1"/>
      <c r="BN23" s="1"/>
      <c r="BO23" s="1"/>
      <c r="BP23" s="1"/>
      <c r="BQ23" s="1"/>
      <c r="BR23" s="1"/>
      <c r="BS23" s="1"/>
      <c r="BT23" s="1"/>
    </row>
    <row r="24" spans="1:72" ht="15.75">
      <c r="A24" s="30"/>
      <c r="B24" s="30"/>
      <c r="C24" s="30"/>
      <c r="D24" s="30"/>
      <c r="E24" s="30"/>
      <c r="F24" s="30"/>
      <c r="G24" s="30"/>
      <c r="H24" s="1"/>
      <c r="I24" s="1"/>
      <c r="J24" s="1"/>
      <c r="K24" s="1"/>
      <c r="L24" s="1"/>
      <c r="M24" s="1"/>
      <c r="N24" s="1"/>
      <c r="O24" s="1"/>
      <c r="P24" s="188"/>
      <c r="Q24" s="188"/>
      <c r="R24" s="188"/>
      <c r="S24" s="188"/>
      <c r="T24" s="188"/>
      <c r="U24" s="188"/>
      <c r="V24" s="188"/>
      <c r="W24" s="188"/>
      <c r="X24" s="188"/>
      <c r="Y24" s="188"/>
      <c r="Z24" s="188"/>
      <c r="AA24" s="188"/>
      <c r="AB24" s="188"/>
      <c r="AC24" s="188"/>
      <c r="AD24" s="188"/>
      <c r="AE24" s="188"/>
      <c r="AF24" s="188"/>
      <c r="AG24" s="188"/>
      <c r="AH24" s="1"/>
      <c r="AI24" s="1"/>
      <c r="AJ24" s="1"/>
      <c r="AK24" s="1"/>
      <c r="AL24" s="188"/>
      <c r="AM24" s="188"/>
      <c r="AN24" s="188"/>
      <c r="AO24" s="188"/>
      <c r="AP24" s="188"/>
      <c r="AQ24" s="188"/>
      <c r="AR24" s="188"/>
      <c r="AS24" s="188"/>
      <c r="AT24" s="188"/>
      <c r="AU24" s="188"/>
      <c r="AV24" s="188"/>
      <c r="AW24" s="188"/>
      <c r="AX24" s="188"/>
      <c r="AY24" s="188"/>
      <c r="AZ24" s="188"/>
      <c r="BA24" s="188"/>
      <c r="BB24" s="188"/>
      <c r="BC24" s="188"/>
      <c r="BD24" s="188"/>
      <c r="BE24" s="188"/>
      <c r="BF24" s="188"/>
      <c r="BG24" s="188"/>
      <c r="BH24" s="188"/>
      <c r="BI24" s="188"/>
      <c r="BJ24" s="1"/>
      <c r="BK24" s="1"/>
      <c r="BL24" s="1"/>
      <c r="BM24" s="1"/>
      <c r="BN24" s="1"/>
      <c r="BO24" s="1"/>
      <c r="BP24" s="1"/>
      <c r="BQ24" s="1"/>
      <c r="BR24" s="1"/>
      <c r="BS24" s="1"/>
      <c r="BT24" s="1"/>
    </row>
    <row r="25" spans="1:72" ht="15.75">
      <c r="A25" s="30"/>
      <c r="B25" s="30"/>
      <c r="C25" s="30"/>
      <c r="D25" s="30" t="s">
        <v>762</v>
      </c>
      <c r="E25" s="30"/>
      <c r="F25" s="30"/>
      <c r="G25" s="30"/>
      <c r="H25" s="1"/>
      <c r="I25" s="1"/>
      <c r="J25" s="1"/>
      <c r="K25" s="1"/>
      <c r="L25" s="1"/>
      <c r="M25" s="1"/>
      <c r="N25" s="1"/>
      <c r="O25" s="1"/>
      <c r="P25" s="1"/>
      <c r="Q25" s="1"/>
      <c r="R25" s="1"/>
      <c r="S25" s="1"/>
      <c r="T25" s="8"/>
      <c r="U25" s="8"/>
      <c r="V25" s="8"/>
      <c r="W25" s="8"/>
      <c r="X25" s="8"/>
      <c r="Y25" s="8"/>
      <c r="Z25" s="8"/>
      <c r="AA25" s="1"/>
      <c r="AB25" s="1"/>
      <c r="AC25" s="1"/>
      <c r="AD25" s="1"/>
      <c r="AE25" s="1"/>
      <c r="AF25" s="1"/>
      <c r="AG25" s="1"/>
      <c r="AH25" s="1"/>
      <c r="AI25" s="1"/>
      <c r="AJ25" s="1"/>
      <c r="AK25" s="1"/>
      <c r="AL25" s="1"/>
      <c r="AM25" s="1"/>
      <c r="AN25" s="1"/>
      <c r="AO25" s="1"/>
      <c r="AP25" s="1"/>
      <c r="AQ25" s="1"/>
      <c r="AR25" s="1"/>
      <c r="AS25" s="8"/>
      <c r="AT25" s="8"/>
      <c r="AU25" s="8"/>
      <c r="AV25" s="8"/>
      <c r="AW25" s="1"/>
      <c r="AX25" s="1"/>
      <c r="AY25" s="1"/>
      <c r="AZ25" s="1"/>
      <c r="BA25" s="1"/>
      <c r="BB25" s="1"/>
      <c r="BC25" s="1"/>
      <c r="BD25" s="1"/>
      <c r="BE25" s="1"/>
      <c r="BF25" s="1"/>
      <c r="BG25" s="1"/>
      <c r="BH25" s="1"/>
      <c r="BI25" s="1"/>
      <c r="BJ25" s="1"/>
      <c r="BK25" s="1"/>
      <c r="BL25" s="1"/>
      <c r="BM25" s="1"/>
      <c r="BN25" s="1"/>
      <c r="BO25" s="1"/>
      <c r="BP25" s="1"/>
      <c r="BQ25" s="1"/>
      <c r="BR25" s="1"/>
      <c r="BS25" s="1"/>
      <c r="BT25" s="1"/>
    </row>
    <row r="26" spans="1:72" ht="15.75">
      <c r="A26" s="30" t="s">
        <v>879</v>
      </c>
      <c r="B26" s="30"/>
      <c r="C26" s="30"/>
      <c r="D26" s="30"/>
      <c r="E26" s="30"/>
      <c r="F26" s="30"/>
      <c r="G26" s="30"/>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row>
    <row r="27" spans="1:72" ht="22.5" customHeight="1">
      <c r="A27" s="30" t="s">
        <v>953</v>
      </c>
      <c r="B27" s="30"/>
      <c r="C27" s="30"/>
      <c r="D27" s="30"/>
      <c r="E27" s="30"/>
      <c r="F27" s="30"/>
      <c r="G27" s="30"/>
      <c r="H27" s="1"/>
      <c r="I27" s="1"/>
      <c r="J27" s="1"/>
      <c r="K27" s="1"/>
      <c r="L27" s="1"/>
      <c r="M27" s="1"/>
      <c r="N27" s="1"/>
      <c r="O27" s="1"/>
      <c r="P27" s="1"/>
      <c r="Q27" s="1"/>
      <c r="R27" s="1"/>
      <c r="S27" s="9"/>
      <c r="T27" s="9"/>
      <c r="U27" s="9"/>
      <c r="V27" s="9"/>
      <c r="W27" s="9"/>
      <c r="X27" s="9"/>
      <c r="Y27" s="9"/>
      <c r="Z27" s="9"/>
      <c r="AA27" s="168"/>
      <c r="AB27" s="168"/>
      <c r="AC27" s="168"/>
      <c r="AD27" s="168"/>
      <c r="AE27" s="168"/>
      <c r="AF27" s="168"/>
      <c r="AG27" s="168"/>
      <c r="AH27" s="168"/>
      <c r="AI27" s="168"/>
      <c r="AJ27" s="168"/>
      <c r="AK27" s="168"/>
      <c r="AL27" s="168"/>
      <c r="AM27" s="168"/>
      <c r="AN27" s="168"/>
      <c r="AO27" s="168"/>
      <c r="AP27" s="168"/>
      <c r="AQ27" s="168"/>
      <c r="AR27" s="168"/>
      <c r="AS27" s="1"/>
      <c r="AT27" s="1"/>
      <c r="AU27" s="1"/>
      <c r="AV27" s="1"/>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row>
    <row r="28" spans="1:72" ht="15.75">
      <c r="A28" s="30"/>
      <c r="B28" s="30"/>
      <c r="C28" s="30"/>
      <c r="D28" s="30"/>
      <c r="E28" s="30"/>
      <c r="F28" s="30"/>
      <c r="G28" s="30"/>
      <c r="H28" s="1"/>
      <c r="I28" s="1"/>
      <c r="J28" s="1"/>
      <c r="K28" s="1"/>
      <c r="L28" s="1"/>
      <c r="M28" s="1"/>
      <c r="N28" s="1"/>
      <c r="O28" s="1"/>
      <c r="P28" s="1"/>
      <c r="Q28" s="1"/>
      <c r="R28" s="1"/>
      <c r="S28" s="9"/>
      <c r="T28" s="9"/>
      <c r="U28" s="9"/>
      <c r="V28" s="9"/>
      <c r="W28" s="9"/>
      <c r="X28" s="9"/>
      <c r="Y28" s="9"/>
      <c r="Z28" s="9"/>
      <c r="AA28" s="188"/>
      <c r="AB28" s="188"/>
      <c r="AC28" s="188"/>
      <c r="AD28" s="188"/>
      <c r="AE28" s="188"/>
      <c r="AF28" s="188"/>
      <c r="AG28" s="188"/>
      <c r="AH28" s="188"/>
      <c r="AI28" s="188"/>
      <c r="AJ28" s="188"/>
      <c r="AK28" s="188"/>
      <c r="AL28" s="188"/>
      <c r="AM28" s="188"/>
      <c r="AN28" s="188"/>
      <c r="AO28" s="188"/>
      <c r="AP28" s="188"/>
      <c r="AQ28" s="188"/>
      <c r="AR28" s="188"/>
      <c r="AS28" s="1"/>
      <c r="AT28" s="1"/>
      <c r="AU28" s="1"/>
      <c r="AV28" s="1"/>
      <c r="AW28" s="188"/>
      <c r="AX28" s="188"/>
      <c r="AY28" s="188"/>
      <c r="AZ28" s="188"/>
      <c r="BA28" s="188"/>
      <c r="BB28" s="188"/>
      <c r="BC28" s="188"/>
      <c r="BD28" s="188"/>
      <c r="BE28" s="188"/>
      <c r="BF28" s="188"/>
      <c r="BG28" s="188"/>
      <c r="BH28" s="188"/>
      <c r="BI28" s="188"/>
      <c r="BJ28" s="188"/>
      <c r="BK28" s="188"/>
      <c r="BL28" s="188"/>
      <c r="BM28" s="188"/>
      <c r="BN28" s="188"/>
      <c r="BO28" s="188"/>
      <c r="BP28" s="188"/>
      <c r="BQ28" s="188"/>
      <c r="BR28" s="188"/>
      <c r="BS28" s="188"/>
      <c r="BT28" s="188"/>
    </row>
    <row r="29" spans="1:72" ht="15.75">
      <c r="A29" s="30"/>
      <c r="B29" s="30"/>
      <c r="C29" s="30"/>
      <c r="D29" s="30"/>
      <c r="E29" s="30"/>
      <c r="F29" s="30"/>
      <c r="G29" s="30"/>
      <c r="H29" s="1"/>
      <c r="I29" s="1"/>
      <c r="J29" s="1"/>
      <c r="K29" s="1"/>
      <c r="L29" s="1"/>
      <c r="M29" s="1"/>
      <c r="N29" s="1"/>
      <c r="O29" s="1"/>
      <c r="P29" s="1"/>
      <c r="Q29" s="1"/>
      <c r="R29" s="1"/>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8"/>
      <c r="AT29" s="8"/>
      <c r="AU29" s="8"/>
      <c r="AV29" s="8"/>
      <c r="AW29" s="9"/>
      <c r="AX29" s="9"/>
      <c r="AY29" s="9"/>
      <c r="AZ29" s="9"/>
      <c r="BA29" s="9"/>
      <c r="BB29" s="9"/>
      <c r="BC29" s="9"/>
      <c r="BD29" s="9"/>
      <c r="BE29" s="9"/>
      <c r="BF29" s="9"/>
      <c r="BG29" s="9"/>
      <c r="BH29" s="9"/>
      <c r="BI29" s="9"/>
      <c r="BJ29" s="9"/>
      <c r="BK29" s="9"/>
      <c r="BL29" s="9"/>
      <c r="BM29" s="9"/>
      <c r="BN29" s="9"/>
      <c r="BO29" s="9"/>
      <c r="BP29" s="9"/>
      <c r="BQ29" s="9"/>
      <c r="BR29" s="9"/>
      <c r="BS29" s="9"/>
      <c r="BT29" s="9"/>
    </row>
    <row r="30" spans="1:72" ht="31.5" customHeight="1">
      <c r="A30" s="30" t="s">
        <v>202</v>
      </c>
      <c r="B30" s="30"/>
      <c r="C30" s="30"/>
      <c r="D30" s="30"/>
      <c r="E30" s="30"/>
      <c r="F30" s="30"/>
      <c r="G30" s="30"/>
      <c r="H30" s="1"/>
      <c r="I30" s="1"/>
      <c r="J30" s="1"/>
      <c r="K30" s="1"/>
      <c r="L30" s="1"/>
      <c r="M30" s="1"/>
      <c r="N30" s="1"/>
      <c r="O30" s="1"/>
      <c r="P30" s="1"/>
      <c r="Q30" s="1"/>
      <c r="R30" s="1"/>
      <c r="S30" s="1"/>
      <c r="T30" s="168"/>
      <c r="U30" s="168"/>
      <c r="V30" s="168"/>
      <c r="W30" s="168"/>
      <c r="X30" s="168"/>
      <c r="Y30" s="168"/>
      <c r="Z30" s="168"/>
      <c r="AA30" s="168"/>
      <c r="AB30" s="168"/>
      <c r="AC30" s="168"/>
      <c r="AD30" s="168"/>
      <c r="AE30" s="168"/>
      <c r="AF30" s="168"/>
      <c r="AG30" s="168"/>
      <c r="AH30" s="168"/>
      <c r="AI30" s="168"/>
      <c r="AJ30" s="168"/>
      <c r="AK30" s="168"/>
      <c r="AL30" s="1"/>
      <c r="AM30" s="1"/>
      <c r="AN30" s="1"/>
      <c r="AO30" s="1"/>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68"/>
      <c r="BN30" s="9"/>
      <c r="BO30" s="9"/>
      <c r="BP30" s="9"/>
      <c r="BQ30" s="9"/>
      <c r="BR30" s="9"/>
      <c r="BS30" s="9"/>
      <c r="BT30" s="9"/>
    </row>
    <row r="31" spans="1:72" ht="15.75">
      <c r="A31" s="30"/>
      <c r="B31" s="30"/>
      <c r="C31" s="30"/>
      <c r="D31" s="30"/>
      <c r="E31" s="30"/>
      <c r="F31" s="30"/>
      <c r="G31" s="30"/>
      <c r="H31" s="9"/>
      <c r="I31" s="9"/>
      <c r="J31" s="9"/>
      <c r="K31" s="9"/>
      <c r="L31" s="9"/>
      <c r="M31" s="9"/>
      <c r="N31" s="9"/>
      <c r="O31" s="9"/>
      <c r="P31" s="9"/>
      <c r="Q31" s="9"/>
      <c r="R31" s="9"/>
      <c r="S31" s="9"/>
      <c r="T31" s="188"/>
      <c r="U31" s="188"/>
      <c r="V31" s="188"/>
      <c r="W31" s="188"/>
      <c r="X31" s="188"/>
      <c r="Y31" s="188"/>
      <c r="Z31" s="188"/>
      <c r="AA31" s="188"/>
      <c r="AB31" s="188"/>
      <c r="AC31" s="188"/>
      <c r="AD31" s="188"/>
      <c r="AE31" s="188"/>
      <c r="AF31" s="188"/>
      <c r="AG31" s="188"/>
      <c r="AH31" s="188"/>
      <c r="AI31" s="188"/>
      <c r="AJ31" s="188"/>
      <c r="AK31" s="188"/>
      <c r="AL31" s="1"/>
      <c r="AM31" s="1"/>
      <c r="AN31" s="1"/>
      <c r="AO31" s="1"/>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9"/>
      <c r="BO31" s="9"/>
      <c r="BP31" s="9"/>
      <c r="BQ31" s="9"/>
      <c r="BR31" s="9"/>
      <c r="BS31" s="9"/>
      <c r="BT31" s="9"/>
    </row>
    <row r="32" spans="1:72" ht="15.75">
      <c r="A32" s="30" t="s">
        <v>762</v>
      </c>
      <c r="B32" s="30"/>
      <c r="C32" s="30"/>
      <c r="D32" s="30"/>
      <c r="E32" s="30"/>
      <c r="F32" s="30"/>
      <c r="G32" s="30"/>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7"/>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ht="15.75">
      <c r="A33" s="187" t="s">
        <v>111</v>
      </c>
      <c r="B33" s="187"/>
      <c r="C33" s="187"/>
      <c r="D33" s="189"/>
      <c r="E33" s="189"/>
      <c r="F33" s="189"/>
      <c r="G33" s="189"/>
      <c r="H33" s="169"/>
      <c r="I33" s="169"/>
      <c r="J33" s="1"/>
      <c r="K33" s="168"/>
      <c r="L33" s="168"/>
      <c r="M33" s="168"/>
      <c r="N33" s="168"/>
      <c r="O33" s="168"/>
      <c r="P33" s="168"/>
      <c r="Q33" s="168"/>
      <c r="R33" s="168"/>
      <c r="S33" s="168"/>
      <c r="T33" s="168"/>
      <c r="U33" s="168"/>
      <c r="V33" s="168"/>
      <c r="W33" s="168"/>
      <c r="X33" s="168"/>
      <c r="Y33" s="168"/>
      <c r="Z33" s="168"/>
      <c r="AA33" s="168"/>
      <c r="AB33" s="168"/>
      <c r="AC33" s="169"/>
      <c r="AD33" s="169"/>
      <c r="AE33" s="169"/>
      <c r="AF33" s="169"/>
      <c r="AG33" s="170"/>
      <c r="AH33" s="170"/>
      <c r="AI33" s="170"/>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row>
    <row r="34" spans="1:7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row>
    <row r="35" spans="1:72">
      <c r="A35" s="1"/>
      <c r="B35" s="1"/>
      <c r="C35" s="1"/>
      <c r="D35" s="1"/>
      <c r="E35" s="1"/>
      <c r="F35" s="1"/>
    </row>
    <row r="36" spans="1:72">
      <c r="A36" s="1" t="s">
        <v>762</v>
      </c>
      <c r="B36" s="1"/>
      <c r="C36" s="1"/>
      <c r="D36" s="1"/>
      <c r="E36" s="1"/>
      <c r="F36" s="1"/>
    </row>
    <row r="37" spans="1:72">
      <c r="A37" s="1"/>
      <c r="B37" s="1"/>
      <c r="C37" s="1"/>
      <c r="D37" s="1"/>
      <c r="E37" s="1"/>
      <c r="F37" s="1"/>
    </row>
    <row r="38" spans="1:72">
      <c r="A38" s="1"/>
      <c r="B38" s="1"/>
      <c r="C38" s="1"/>
      <c r="D38" s="1"/>
      <c r="E38" s="1"/>
      <c r="F38" s="1"/>
    </row>
    <row r="39" spans="1:72">
      <c r="A39" s="1"/>
      <c r="B39" s="1"/>
      <c r="C39" s="1"/>
      <c r="D39" s="1"/>
      <c r="E39" s="1"/>
      <c r="F39" s="1"/>
    </row>
    <row r="40" spans="1:72">
      <c r="A40" s="1"/>
      <c r="B40" s="1"/>
      <c r="C40" s="1"/>
      <c r="D40" s="1"/>
      <c r="E40" s="1"/>
      <c r="F40" s="1"/>
    </row>
    <row r="41" spans="1:72">
      <c r="A41" s="1"/>
      <c r="B41" s="1"/>
      <c r="C41" s="1"/>
      <c r="D41" s="1"/>
      <c r="E41" s="1"/>
      <c r="F41" s="1"/>
    </row>
    <row r="42" spans="1:72">
      <c r="A42" s="1"/>
      <c r="B42" s="1"/>
      <c r="C42" s="1"/>
      <c r="D42" s="1"/>
      <c r="E42" s="1"/>
      <c r="F42" s="1"/>
    </row>
    <row r="43" spans="1:72">
      <c r="A43" s="1"/>
      <c r="B43" s="1"/>
      <c r="C43" s="1"/>
      <c r="D43" s="1"/>
      <c r="E43" s="1"/>
      <c r="F43" s="1"/>
    </row>
    <row r="44" spans="1:72">
      <c r="A44" s="1"/>
      <c r="B44" s="1"/>
      <c r="C44" s="1"/>
      <c r="D44" s="1"/>
      <c r="E44" s="1"/>
      <c r="F44" s="1"/>
    </row>
    <row r="45" spans="1:72">
      <c r="A45" s="1"/>
      <c r="B45" s="1"/>
      <c r="C45" s="1"/>
      <c r="D45" s="1"/>
      <c r="E45" s="1"/>
      <c r="F45" s="1"/>
    </row>
    <row r="46" spans="1:72">
      <c r="A46" s="1"/>
      <c r="B46" s="1"/>
      <c r="C46" s="1"/>
      <c r="D46" s="1"/>
      <c r="E46" s="1"/>
      <c r="F46" s="1"/>
    </row>
    <row r="47" spans="1:72">
      <c r="A47" s="1"/>
      <c r="B47" s="1"/>
      <c r="C47" s="1"/>
      <c r="D47" s="1"/>
      <c r="E47" s="1"/>
      <c r="F47" s="1"/>
    </row>
    <row r="48" spans="1:72">
      <c r="A48" s="1"/>
      <c r="B48" s="1"/>
      <c r="C48" s="1"/>
      <c r="D48" s="1"/>
      <c r="E48" s="1"/>
      <c r="F48" s="1"/>
    </row>
    <row r="49" spans="1:6">
      <c r="A49" s="1"/>
      <c r="B49" s="1"/>
      <c r="C49" s="1"/>
      <c r="D49" s="1"/>
      <c r="E49" s="1"/>
      <c r="F49" s="1"/>
    </row>
    <row r="50" spans="1:6">
      <c r="A50" s="1"/>
      <c r="B50" s="1"/>
      <c r="C50" s="1"/>
      <c r="D50" s="1"/>
      <c r="E50" s="1"/>
      <c r="F50" s="1"/>
    </row>
    <row r="51" spans="1:6">
      <c r="A51" s="1"/>
      <c r="B51" s="1"/>
      <c r="C51" s="1"/>
      <c r="D51" s="1"/>
      <c r="E51" s="1"/>
      <c r="F51" s="1"/>
    </row>
    <row r="52" spans="1:6">
      <c r="A52" s="1"/>
      <c r="B52" s="1"/>
      <c r="C52" s="1"/>
      <c r="D52" s="1"/>
      <c r="E52" s="1"/>
      <c r="F52" s="1"/>
    </row>
    <row r="53" spans="1:6">
      <c r="A53" s="1"/>
      <c r="B53" s="1"/>
      <c r="C53" s="1"/>
      <c r="D53" s="1"/>
      <c r="E53" s="1"/>
      <c r="F53" s="1"/>
    </row>
    <row r="54" spans="1:6">
      <c r="A54" s="1"/>
      <c r="B54" s="1"/>
      <c r="C54" s="1"/>
      <c r="D54" s="1"/>
      <c r="E54" s="1"/>
      <c r="F54" s="1"/>
    </row>
    <row r="55" spans="1:6">
      <c r="A55" s="1"/>
      <c r="B55" s="1"/>
      <c r="C55" s="1"/>
      <c r="D55" s="1"/>
      <c r="E55" s="1"/>
      <c r="F55" s="1"/>
    </row>
    <row r="56" spans="1:6">
      <c r="A56" s="1"/>
      <c r="B56" s="1"/>
      <c r="C56" s="1"/>
      <c r="D56" s="1"/>
      <c r="E56" s="1"/>
      <c r="F56" s="1"/>
    </row>
    <row r="57" spans="1:6">
      <c r="A57" s="1"/>
      <c r="B57" s="1"/>
      <c r="C57" s="1"/>
      <c r="D57" s="1"/>
      <c r="E57" s="1"/>
      <c r="F57" s="1"/>
    </row>
    <row r="58" spans="1:6">
      <c r="A58" s="1"/>
      <c r="B58" s="1"/>
      <c r="C58" s="1"/>
      <c r="D58" s="1"/>
      <c r="E58" s="1"/>
      <c r="F58" s="1"/>
    </row>
    <row r="59" spans="1:6">
      <c r="A59" s="1"/>
      <c r="B59" s="1"/>
      <c r="C59" s="1"/>
      <c r="D59" s="1"/>
      <c r="E59" s="1"/>
      <c r="F59" s="1"/>
    </row>
    <row r="60" spans="1:6">
      <c r="A60" s="1"/>
      <c r="B60" s="1"/>
      <c r="C60" s="1"/>
      <c r="D60" s="1"/>
      <c r="E60" s="1"/>
      <c r="F60" s="1"/>
    </row>
    <row r="61" spans="1:6">
      <c r="A61" s="1"/>
      <c r="B61" s="1"/>
      <c r="C61" s="1"/>
      <c r="D61" s="1"/>
      <c r="E61" s="1"/>
      <c r="F61" s="1"/>
    </row>
    <row r="62" spans="1:6">
      <c r="A62" s="1"/>
      <c r="B62" s="1"/>
      <c r="C62" s="1"/>
      <c r="D62" s="1"/>
      <c r="E62" s="1"/>
      <c r="F62" s="1"/>
    </row>
    <row r="63" spans="1:6">
      <c r="A63" s="1"/>
      <c r="B63" s="1"/>
      <c r="C63" s="1"/>
      <c r="D63" s="1"/>
      <c r="E63" s="1"/>
      <c r="F63" s="1"/>
    </row>
    <row r="64" spans="1:6">
      <c r="A64" s="1"/>
      <c r="B64" s="1"/>
      <c r="C64" s="1"/>
      <c r="D64" s="1"/>
      <c r="E64" s="1"/>
      <c r="F64" s="1"/>
    </row>
    <row r="65" spans="1:6">
      <c r="A65" s="1"/>
      <c r="B65" s="1"/>
      <c r="C65" s="1"/>
      <c r="D65" s="1"/>
      <c r="E65" s="1"/>
      <c r="F65" s="1"/>
    </row>
    <row r="66" spans="1:6">
      <c r="A66" s="1"/>
      <c r="B66" s="1"/>
      <c r="C66" s="1"/>
      <c r="D66" s="1"/>
      <c r="E66" s="1"/>
      <c r="F66" s="1"/>
    </row>
    <row r="67" spans="1:6">
      <c r="A67" s="1"/>
      <c r="B67" s="1"/>
      <c r="C67" s="1"/>
      <c r="D67" s="1"/>
      <c r="E67" s="1"/>
      <c r="F67" s="1"/>
    </row>
    <row r="68" spans="1:6">
      <c r="A68" s="1"/>
      <c r="B68" s="1"/>
      <c r="C68" s="1"/>
      <c r="D68" s="1"/>
      <c r="E68" s="1"/>
      <c r="F68" s="1"/>
    </row>
    <row r="69" spans="1:6">
      <c r="A69" s="1"/>
      <c r="B69" s="1"/>
      <c r="C69" s="1"/>
      <c r="D69" s="1"/>
      <c r="E69" s="1"/>
      <c r="F69" s="1"/>
    </row>
    <row r="70" spans="1:6">
      <c r="A70" s="1"/>
      <c r="B70" s="1"/>
      <c r="C70" s="1"/>
      <c r="D70" s="1"/>
      <c r="E70" s="1"/>
      <c r="F70" s="1"/>
    </row>
    <row r="71" spans="1:6">
      <c r="A71" s="1"/>
      <c r="B71" s="1"/>
      <c r="C71" s="1"/>
      <c r="D71" s="1"/>
      <c r="E71" s="1"/>
      <c r="F71" s="1"/>
    </row>
  </sheetData>
  <mergeCells count="37">
    <mergeCell ref="AG33:AI33"/>
    <mergeCell ref="K33:AB33"/>
    <mergeCell ref="A33:C33"/>
    <mergeCell ref="D33:G33"/>
    <mergeCell ref="H33:I33"/>
    <mergeCell ref="AC33:AF33"/>
    <mergeCell ref="T31:AK31"/>
    <mergeCell ref="T30:AK30"/>
    <mergeCell ref="P24:AG24"/>
    <mergeCell ref="AA27:AR27"/>
    <mergeCell ref="AP31:BM31"/>
    <mergeCell ref="AA28:AR28"/>
    <mergeCell ref="AP30:BM30"/>
    <mergeCell ref="AW28:BT28"/>
    <mergeCell ref="AW27:BT27"/>
    <mergeCell ref="AL24:BI24"/>
    <mergeCell ref="AL23:BI23"/>
    <mergeCell ref="A23:E23"/>
    <mergeCell ref="D13:D14"/>
    <mergeCell ref="F13:F14"/>
    <mergeCell ref="A13:A14"/>
    <mergeCell ref="E13:E14"/>
    <mergeCell ref="B13:B14"/>
    <mergeCell ref="C13:C14"/>
    <mergeCell ref="A2:F2"/>
    <mergeCell ref="A5:A6"/>
    <mergeCell ref="C5:C6"/>
    <mergeCell ref="D5:D6"/>
    <mergeCell ref="E5:E6"/>
    <mergeCell ref="F5:F6"/>
    <mergeCell ref="B5:B6"/>
    <mergeCell ref="D9:D10"/>
    <mergeCell ref="A9:A10"/>
    <mergeCell ref="E9:E10"/>
    <mergeCell ref="F9:F10"/>
    <mergeCell ref="B9:B10"/>
    <mergeCell ref="C9:C10"/>
  </mergeCells>
  <phoneticPr fontId="6" type="noConversion"/>
  <printOptions horizontalCentered="1"/>
  <pageMargins left="0.78740157480314965" right="0.78740157480314965" top="0.39370078740157483" bottom="0.39370078740157483" header="0.51181102362204722" footer="0.51181102362204722"/>
  <pageSetup paperSize="9" scale="50" orientation="portrait" r:id="rId1"/>
  <headerFooter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Стр.1</vt:lpstr>
      <vt:lpstr>Стр.2</vt:lpstr>
      <vt:lpstr>Стр.3</vt:lpstr>
      <vt:lpstr>Стр.1!Область_печати</vt:lpstr>
      <vt:lpstr>Стр.3!Область_печати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Unit</dc:creator>
  <cp:lastModifiedBy>Ольга Викторовна</cp:lastModifiedBy>
  <cp:lastPrinted>2024-10-24T04:22:47Z</cp:lastPrinted>
  <dcterms:created xsi:type="dcterms:W3CDTF">2007-09-21T13:36:41Z</dcterms:created>
  <dcterms:modified xsi:type="dcterms:W3CDTF">2025-01-22T07:15:23Z</dcterms:modified>
</cp:coreProperties>
</file>